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林田大平\Desktop\"/>
    </mc:Choice>
  </mc:AlternateContent>
  <xr:revisionPtr revIDLastSave="0" documentId="13_ncr:1_{A4942CCC-0757-45D8-A979-E3F2A44893C0}" xr6:coauthVersionLast="46" xr6:coauthVersionMax="46" xr10:uidLastSave="{00000000-0000-0000-0000-000000000000}"/>
  <bookViews>
    <workbookView xWindow="1884" yWindow="3600" windowWidth="27276" windowHeight="16596" xr2:uid="{5AA3BDF0-D032-421C-BBBE-3EDFE790FFEC}"/>
  </bookViews>
  <sheets>
    <sheet name="ガントチャート" sheetId="1" r:id="rId1"/>
    <sheet name="設定" sheetId="3" r:id="rId2"/>
  </sheets>
  <definedNames>
    <definedName name="date" localSheetId="0">ガントチャート!A$5</definedName>
    <definedName name="display_overdue">設定!$G$8</definedName>
    <definedName name="display_team_colors">設定!$G$10</definedName>
    <definedName name="display_weekend">設定!$G$6</definedName>
    <definedName name="holidays">OFFSET(設定!$C$16,,,COUNTA(設定!$C$16:$C$116))</definedName>
    <definedName name="task_assigned_to" localSheetId="0">ガントチャート!$D1</definedName>
    <definedName name="task_end" localSheetId="0">ガントチャート!$I1</definedName>
    <definedName name="task_progress" localSheetId="0">ガントチャート!$E1</definedName>
    <definedName name="task_start" localSheetId="0">ガントチャート!$G1</definedName>
    <definedName name="task_workdays" localSheetId="0">ガントチャート!$F1</definedName>
    <definedName name="team_member" localSheetId="1">設定!$G1</definedName>
    <definedName name="weekend">設定!$C$14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" l="1"/>
  <c r="I24" i="1"/>
  <c r="I23" i="1"/>
  <c r="G25" i="1" s="1"/>
  <c r="I25" i="1" s="1"/>
  <c r="G26" i="1" s="1"/>
  <c r="I22" i="1"/>
  <c r="I20" i="1"/>
  <c r="G21" i="1" s="1"/>
  <c r="I21" i="1" s="1"/>
  <c r="I19" i="1"/>
  <c r="G14" i="3"/>
  <c r="I9" i="1"/>
  <c r="I14" i="1"/>
  <c r="I15" i="1"/>
  <c r="G16" i="1" s="1"/>
  <c r="I16" i="1" s="1"/>
  <c r="I17" i="1"/>
  <c r="I18" i="1"/>
  <c r="B5" i="1"/>
  <c r="B4" i="1"/>
  <c r="D5" i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D4" i="1"/>
  <c r="B2" i="1"/>
  <c r="H9" i="1" a="1"/>
  <c r="H28" i="1" a="1"/>
  <c r="H26" i="1" a="1"/>
  <c r="H14" i="1" a="1"/>
  <c r="H12" i="1" a="1"/>
  <c r="H23" i="1" a="1"/>
  <c r="H21" i="1" a="1"/>
  <c r="H15" i="1" a="1"/>
  <c r="H10" i="1" a="1"/>
  <c r="H20" i="1" a="1"/>
  <c r="H25" i="1" a="1"/>
  <c r="H22" i="1" a="1"/>
  <c r="H24" i="1" a="1"/>
  <c r="H18" i="1" a="1"/>
  <c r="H17" i="1" a="1"/>
  <c r="H13" i="1" a="1"/>
  <c r="H27" i="1" a="1"/>
  <c r="H16" i="1" a="1"/>
  <c r="H11" i="1" a="1"/>
  <c r="H19" i="1" a="1"/>
  <c r="I26" i="1" l="1"/>
  <c r="G27" i="1"/>
  <c r="I27" i="1" s="1"/>
  <c r="H24" i="1"/>
  <c r="H27" i="1"/>
  <c r="H26" i="1"/>
  <c r="H25" i="1"/>
  <c r="H28" i="1"/>
  <c r="H19" i="1"/>
  <c r="H21" i="1"/>
  <c r="H22" i="1"/>
  <c r="H20" i="1"/>
  <c r="H23" i="1"/>
  <c r="G10" i="1"/>
  <c r="I10" i="1" s="1"/>
  <c r="G11" i="1" s="1"/>
  <c r="I11" i="1" s="1"/>
  <c r="G12" i="1" s="1"/>
  <c r="H15" i="1"/>
  <c r="H18" i="1"/>
  <c r="H14" i="1"/>
  <c r="H17" i="1"/>
  <c r="H13" i="1"/>
  <c r="H16" i="1"/>
  <c r="H12" i="1"/>
  <c r="H10" i="1"/>
  <c r="H9" i="1"/>
  <c r="H11" i="1"/>
  <c r="K8" i="1"/>
  <c r="I12" i="1" l="1"/>
  <c r="G13" i="1" s="1"/>
  <c r="I13" i="1" s="1"/>
  <c r="L8" i="1"/>
  <c r="M8" i="1" l="1"/>
  <c r="N8" i="1" l="1"/>
  <c r="O8" i="1" l="1"/>
  <c r="P8" i="1" l="1"/>
  <c r="Q8" i="1" l="1"/>
  <c r="R8" i="1" l="1"/>
  <c r="S8" i="1" l="1"/>
  <c r="T8" i="1" l="1"/>
  <c r="U8" i="1" l="1"/>
  <c r="V8" i="1" l="1"/>
  <c r="W8" i="1" l="1"/>
  <c r="X8" i="1" l="1"/>
  <c r="Y8" i="1" l="1"/>
  <c r="Z8" i="1" l="1"/>
  <c r="AA8" i="1" l="1"/>
  <c r="AB8" i="1" l="1"/>
  <c r="AC8" i="1" l="1"/>
  <c r="AD8" i="1" l="1"/>
  <c r="AE8" i="1" l="1"/>
  <c r="AF8" i="1" l="1"/>
  <c r="AG8" i="1" l="1"/>
  <c r="AH8" i="1" l="1"/>
  <c r="AI8" i="1" l="1"/>
  <c r="AJ8" i="1" l="1"/>
  <c r="AK8" i="1" l="1"/>
  <c r="AL8" i="1" l="1"/>
  <c r="AM8" i="1" l="1"/>
  <c r="AN8" i="1" l="1"/>
  <c r="AO8" i="1" l="1"/>
  <c r="AP8" i="1" l="1"/>
  <c r="AQ8" i="1" l="1"/>
  <c r="AR8" i="1" l="1"/>
  <c r="AS8" i="1" l="1"/>
  <c r="AT8" i="1" l="1"/>
  <c r="AU8" i="1" l="1"/>
  <c r="AV8" i="1" l="1"/>
  <c r="AW8" i="1" l="1"/>
  <c r="AX8" i="1" l="1"/>
  <c r="AY8" i="1" l="1"/>
  <c r="AZ8" i="1" l="1"/>
  <c r="BA8" i="1" l="1"/>
  <c r="BB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<sst xmlns="http://schemas.openxmlformats.org/spreadsheetml/2006/main" count="71" uniqueCount="64">
  <si>
    <t>プロジェクト名</t>
    <rPh sb="6" eb="7">
      <t>メイ</t>
    </rPh>
    <phoneticPr fontId="11"/>
  </si>
  <si>
    <t>作成者</t>
    <rPh sb="0" eb="2">
      <t>サクセイ</t>
    </rPh>
    <rPh sb="2" eb="3">
      <t>シャ</t>
    </rPh>
    <phoneticPr fontId="11"/>
  </si>
  <si>
    <t>プロジェクト開始日</t>
    <rPh sb="6" eb="8">
      <t>カイシ</t>
    </rPh>
    <rPh sb="8" eb="9">
      <t>ビ</t>
    </rPh>
    <phoneticPr fontId="11"/>
  </si>
  <si>
    <t>進捗率</t>
    <rPh sb="0" eb="2">
      <t>しんちょく</t>
    </rPh>
    <rPh sb="2" eb="3">
      <t>りつ</t>
    </rPh>
    <phoneticPr fontId="6" type="noConversion"/>
  </si>
  <si>
    <t>タスク</t>
    <phoneticPr fontId="6" type="noConversion"/>
  </si>
  <si>
    <t>タスク 1.1</t>
    <phoneticPr fontId="6" type="noConversion"/>
  </si>
  <si>
    <t>設定</t>
    <rPh sb="0" eb="2">
      <t>セッテイ</t>
    </rPh>
    <phoneticPr fontId="11"/>
  </si>
  <si>
    <t>基本設定</t>
    <rPh sb="0" eb="2">
      <t>キホン</t>
    </rPh>
    <rPh sb="2" eb="4">
      <t>セッテイ</t>
    </rPh>
    <phoneticPr fontId="11"/>
  </si>
  <si>
    <t>休日設定</t>
    <rPh sb="0" eb="2">
      <t>キュウジツ</t>
    </rPh>
    <rPh sb="2" eb="4">
      <t>セッテイ</t>
    </rPh>
    <phoneticPr fontId="11"/>
  </si>
  <si>
    <t>週末の設定</t>
    <rPh sb="0" eb="2">
      <t>シュウマツ</t>
    </rPh>
    <rPh sb="3" eb="5">
      <t>セッテイ</t>
    </rPh>
    <phoneticPr fontId="11"/>
  </si>
  <si>
    <t>0000011</t>
    <phoneticPr fontId="11"/>
  </si>
  <si>
    <t>祝日</t>
    <rPh sb="0" eb="2">
      <t>シュクジツ</t>
    </rPh>
    <phoneticPr fontId="11"/>
  </si>
  <si>
    <t>作業日数</t>
    <rPh sb="0" eb="2">
      <t>さぎょう</t>
    </rPh>
    <rPh sb="2" eb="4">
      <t>にっすう</t>
    </rPh>
    <phoneticPr fontId="6" type="noConversion"/>
  </si>
  <si>
    <t>終了日</t>
    <rPh sb="0" eb="2">
      <t>しゅうりょう</t>
    </rPh>
    <rPh sb="2" eb="3">
      <t>び</t>
    </rPh>
    <phoneticPr fontId="6" type="noConversion"/>
  </si>
  <si>
    <t>開始日</t>
    <rPh sb="0" eb="2">
      <t>かいし</t>
    </rPh>
    <rPh sb="2" eb="3">
      <t>び</t>
    </rPh>
    <phoneticPr fontId="6" type="noConversion"/>
  </si>
  <si>
    <t>=WORKDAY.INTL(CELL_REF,DAYS,weekend,holidays)</t>
    <phoneticPr fontId="6" type="noConversion"/>
  </si>
  <si>
    <t>関連</t>
    <rPh sb="0" eb="2">
      <t>かんれん</t>
    </rPh>
    <phoneticPr fontId="6" type="noConversion"/>
  </si>
  <si>
    <t>表示</t>
    <rPh sb="0" eb="2">
      <t>ヒョウジ</t>
    </rPh>
    <phoneticPr fontId="11"/>
  </si>
  <si>
    <t>休日・祝日の表示</t>
    <rPh sb="0" eb="2">
      <t>キュウジツ</t>
    </rPh>
    <rPh sb="3" eb="5">
      <t>シュクジツ</t>
    </rPh>
    <rPh sb="6" eb="8">
      <t>ヒョウジ</t>
    </rPh>
    <phoneticPr fontId="11"/>
  </si>
  <si>
    <t>タスクの遅れの表示</t>
    <rPh sb="4" eb="5">
      <t>オク</t>
    </rPh>
    <rPh sb="7" eb="9">
      <t>ヒョウジ</t>
    </rPh>
    <phoneticPr fontId="11"/>
  </si>
  <si>
    <t>担当者</t>
    <rPh sb="0" eb="3">
      <t>たんとうしゃ</t>
    </rPh>
    <phoneticPr fontId="6" type="noConversion"/>
  </si>
  <si>
    <t>チームメンバー</t>
    <phoneticPr fontId="11"/>
  </si>
  <si>
    <t>プロジェクト管理者</t>
    <rPh sb="6" eb="9">
      <t>カンリシャ</t>
    </rPh>
    <phoneticPr fontId="11"/>
  </si>
  <si>
    <t>担当者</t>
    <rPh sb="0" eb="3">
      <t>タントウシャ</t>
    </rPh>
    <phoneticPr fontId="11"/>
  </si>
  <si>
    <t>リオネル・メッシ</t>
  </si>
  <si>
    <t>リオネル・メッシ</t>
    <phoneticPr fontId="11"/>
  </si>
  <si>
    <t>アントワーヌ・グリエーズマン</t>
  </si>
  <si>
    <t>アントワーヌ・グリエーズマン</t>
    <phoneticPr fontId="11"/>
  </si>
  <si>
    <t>ペドリ</t>
  </si>
  <si>
    <t>ペドリ</t>
    <phoneticPr fontId="11"/>
  </si>
  <si>
    <t>ウスマン・デンベレ</t>
  </si>
  <si>
    <t>ウスマン・デンベレ</t>
    <phoneticPr fontId="11"/>
  </si>
  <si>
    <t>フレンキー・デ・ヨング</t>
  </si>
  <si>
    <t>フレンキー・デ・ヨング</t>
    <phoneticPr fontId="11"/>
  </si>
  <si>
    <t>アンス・ファティ</t>
  </si>
  <si>
    <t>アンス・ファティ</t>
    <phoneticPr fontId="11"/>
  </si>
  <si>
    <t>ジョルディ・アルバ</t>
  </si>
  <si>
    <t>ジョルディ・アルバ</t>
    <phoneticPr fontId="11"/>
  </si>
  <si>
    <t>ジェラール・ピケ</t>
  </si>
  <si>
    <t>ジェラール・ピケ</t>
    <phoneticPr fontId="11"/>
  </si>
  <si>
    <t>テア・シュテーゲン</t>
  </si>
  <si>
    <t>テア・シュテーゲン</t>
    <phoneticPr fontId="11"/>
  </si>
  <si>
    <t>タスクメンバーの色の表示</t>
    <rPh sb="8" eb="9">
      <t>イロ</t>
    </rPh>
    <rPh sb="10" eb="12">
      <t>ヒョウジ</t>
    </rPh>
    <phoneticPr fontId="11"/>
  </si>
  <si>
    <t>工程の関連</t>
    <rPh sb="0" eb="2">
      <t>こうてい</t>
    </rPh>
    <rPh sb="3" eb="5">
      <t>かんれん</t>
    </rPh>
    <phoneticPr fontId="6" type="noConversion"/>
  </si>
  <si>
    <t>バルセロナ広報活動</t>
    <rPh sb="5" eb="7">
      <t>コウホウ</t>
    </rPh>
    <rPh sb="7" eb="9">
      <t>カツドウ</t>
    </rPh>
    <phoneticPr fontId="11"/>
  </si>
  <si>
    <t>ステージ 1</t>
    <phoneticPr fontId="6" type="noConversion"/>
  </si>
  <si>
    <t>ステージ 2</t>
    <phoneticPr fontId="6" type="noConversion"/>
  </si>
  <si>
    <t>ステージ 3</t>
    <phoneticPr fontId="6" type="noConversion"/>
  </si>
  <si>
    <t>タスク 1.2</t>
  </si>
  <si>
    <t>タスク 1.3</t>
  </si>
  <si>
    <t>タスク 1.4</t>
  </si>
  <si>
    <t>タスク 2.1</t>
    <phoneticPr fontId="6" type="noConversion"/>
  </si>
  <si>
    <t>タスク 2.2</t>
  </si>
  <si>
    <t>タスク 2.3</t>
  </si>
  <si>
    <t>タスク 2.4</t>
  </si>
  <si>
    <t>タスク 3.1</t>
    <phoneticPr fontId="6" type="noConversion"/>
  </si>
  <si>
    <t>タスク 3.2</t>
  </si>
  <si>
    <t>タスク 3.3</t>
  </si>
  <si>
    <t>タスク 3.4</t>
  </si>
  <si>
    <t>ステージ 4</t>
    <phoneticPr fontId="6" type="noConversion"/>
  </si>
  <si>
    <t>タスク 4.1</t>
    <phoneticPr fontId="6" type="noConversion"/>
  </si>
  <si>
    <t>タスク 4.2</t>
  </si>
  <si>
    <t>タスク 4.3</t>
  </si>
  <si>
    <t>タスク 4.4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</si>
</sst>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scheme val="minor"/>
    </font>
    <font>
      <sz val="1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游ゴシック"/>
      <family val="2"/>
      <scheme val="minor"/>
    </font>
    <font>
      <sz val="11"/>
      <color theme="0"/>
      <name val="游ゴシック"/>
      <family val="2"/>
      <scheme val="minor"/>
    </font>
    <font>
      <b/>
      <sz val="18"/>
      <color theme="1"/>
      <name val="游ゴシック"/>
      <family val="2"/>
      <scheme val="minor"/>
    </font>
    <font>
      <sz val="8"/>
      <name val="游ゴシック"/>
      <family val="2"/>
      <scheme val="minor"/>
    </font>
    <font>
      <sz val="8"/>
      <color theme="1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sz val="12"/>
      <color theme="2" tint="-0.499984740745262"/>
      <name val="游ゴシック"/>
      <family val="2"/>
      <scheme val="minor"/>
    </font>
    <font>
      <sz val="6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b/>
      <sz val="8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5"/>
      <name val="游ゴシック"/>
      <family val="3"/>
      <charset val="128"/>
      <scheme val="minor"/>
    </font>
    <font>
      <b/>
      <sz val="11"/>
      <color theme="0" tint="-0.249977111117893"/>
      <name val="游ゴシック"/>
      <family val="3"/>
      <charset val="128"/>
      <scheme val="minor"/>
    </font>
    <font>
      <sz val="11"/>
      <color theme="0" tint="-0.249977111117893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 applyFill="1"/>
    <xf numFmtId="0" fontId="0" fillId="0" borderId="0" xfId="0" applyFill="1"/>
    <xf numFmtId="0" fontId="3" fillId="0" borderId="0" xfId="0" applyFont="1" applyFill="1"/>
    <xf numFmtId="0" fontId="5" fillId="0" borderId="0" xfId="0" applyFont="1" applyFill="1"/>
    <xf numFmtId="14" fontId="0" fillId="0" borderId="0" xfId="0" applyNumberFormat="1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indent="1"/>
    </xf>
    <xf numFmtId="0" fontId="0" fillId="0" borderId="1" xfId="0" applyBorder="1"/>
    <xf numFmtId="0" fontId="0" fillId="0" borderId="1" xfId="0" applyBorder="1" applyAlignment="1">
      <alignment horizontal="left" indent="2"/>
    </xf>
    <xf numFmtId="9" fontId="0" fillId="0" borderId="1" xfId="1" applyFont="1" applyBorder="1" applyAlignment="1">
      <alignment horizontal="center"/>
    </xf>
    <xf numFmtId="0" fontId="10" fillId="0" borderId="0" xfId="0" applyFont="1"/>
    <xf numFmtId="31" fontId="0" fillId="0" borderId="0" xfId="0" applyNumberFormat="1" applyFill="1" applyAlignment="1">
      <alignment horizontal="left"/>
    </xf>
    <xf numFmtId="0" fontId="12" fillId="2" borderId="0" xfId="0" applyFont="1" applyFill="1" applyAlignment="1">
      <alignment horizontal="center" vertical="center"/>
    </xf>
    <xf numFmtId="56" fontId="0" fillId="0" borderId="0" xfId="0" applyNumberFormat="1" applyFill="1"/>
    <xf numFmtId="56" fontId="0" fillId="0" borderId="0" xfId="0" applyNumberFormat="1"/>
    <xf numFmtId="56" fontId="12" fillId="2" borderId="0" xfId="0" applyNumberFormat="1" applyFont="1" applyFill="1" applyAlignment="1">
      <alignment horizontal="center" vertical="center"/>
    </xf>
    <xf numFmtId="56" fontId="0" fillId="0" borderId="1" xfId="0" applyNumberFormat="1" applyFill="1" applyBorder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left" indent="1"/>
    </xf>
    <xf numFmtId="14" fontId="14" fillId="5" borderId="0" xfId="0" applyNumberFormat="1" applyFont="1" applyFill="1" applyAlignment="1">
      <alignment horizontal="left" indent="1"/>
    </xf>
    <xf numFmtId="0" fontId="15" fillId="0" borderId="0" xfId="0" applyFont="1"/>
    <xf numFmtId="49" fontId="14" fillId="5" borderId="0" xfId="0" applyNumberFormat="1" applyFont="1" applyFill="1" applyAlignment="1">
      <alignment horizontal="left" indent="1"/>
    </xf>
    <xf numFmtId="14" fontId="14" fillId="5" borderId="2" xfId="0" applyNumberFormat="1" applyFont="1" applyFill="1" applyBorder="1" applyAlignment="1">
      <alignment horizontal="left" indent="1"/>
    </xf>
    <xf numFmtId="14" fontId="14" fillId="5" borderId="3" xfId="0" applyNumberFormat="1" applyFont="1" applyFill="1" applyBorder="1" applyAlignment="1">
      <alignment horizontal="left" indent="1"/>
    </xf>
    <xf numFmtId="14" fontId="14" fillId="5" borderId="4" xfId="0" applyNumberFormat="1" applyFont="1" applyFill="1" applyBorder="1" applyAlignment="1">
      <alignment horizontal="left" indent="1"/>
    </xf>
    <xf numFmtId="0" fontId="0" fillId="0" borderId="1" xfId="1" applyNumberFormat="1" applyFont="1" applyBorder="1" applyAlignment="1">
      <alignment horizontal="center"/>
    </xf>
    <xf numFmtId="56" fontId="12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7" fillId="0" borderId="0" xfId="0" quotePrefix="1" applyFont="1"/>
    <xf numFmtId="0" fontId="7" fillId="0" borderId="1" xfId="0" applyNumberFormat="1" applyFont="1" applyFill="1" applyBorder="1" applyAlignment="1">
      <alignment horizontal="center"/>
    </xf>
    <xf numFmtId="0" fontId="17" fillId="0" borderId="0" xfId="0" applyFont="1"/>
    <xf numFmtId="0" fontId="16" fillId="7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16" fillId="0" borderId="0" xfId="0" applyFont="1" applyFill="1" applyAlignment="1">
      <alignment horizontal="left" indent="1"/>
    </xf>
    <xf numFmtId="0" fontId="17" fillId="0" borderId="0" xfId="0" applyFont="1" applyAlignment="1">
      <alignment horizontal="left" indent="1"/>
    </xf>
    <xf numFmtId="0" fontId="14" fillId="5" borderId="2" xfId="0" applyNumberFormat="1" applyFont="1" applyFill="1" applyBorder="1" applyAlignment="1">
      <alignment horizontal="left" indent="1"/>
    </xf>
    <xf numFmtId="0" fontId="14" fillId="5" borderId="3" xfId="0" applyNumberFormat="1" applyFont="1" applyFill="1" applyBorder="1" applyAlignment="1">
      <alignment horizontal="left" indent="1"/>
    </xf>
    <xf numFmtId="0" fontId="0" fillId="0" borderId="1" xfId="0" applyBorder="1" applyAlignment="1">
      <alignment horizontal="left"/>
    </xf>
    <xf numFmtId="0" fontId="18" fillId="0" borderId="0" xfId="0" applyFont="1"/>
    <xf numFmtId="0" fontId="9" fillId="0" borderId="0" xfId="2" applyFont="1" applyAlignment="1">
      <alignment horizontal="center" vertical="center"/>
    </xf>
    <xf numFmtId="14" fontId="7" fillId="3" borderId="0" xfId="0" applyNumberFormat="1" applyFont="1" applyFill="1" applyAlignment="1">
      <alignment horizontal="center" vertical="top" textRotation="90"/>
    </xf>
  </cellXfs>
  <cellStyles count="3">
    <cellStyle name="パーセント" xfId="1" builtinId="5"/>
    <cellStyle name="ハイパーリンク" xfId="2" builtinId="8"/>
    <cellStyle name="標準" xfId="0" builtinId="0"/>
  </cellStyles>
  <dxfs count="82"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theme="0" tint="-0.499984740745262"/>
      </font>
      <fill>
        <patternFill patternType="none">
          <bgColor auto="1"/>
        </patternFill>
      </fill>
    </dxf>
    <dxf>
      <fill>
        <patternFill patternType="mediumGray">
          <fgColor theme="0" tint="-0.24994659260841701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9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ont>
        <color theme="0" tint="-0.499984740745262"/>
      </font>
      <fill>
        <patternFill patternType="none">
          <bgColor auto="1"/>
        </patternFill>
      </fill>
    </dxf>
    <dxf>
      <fill>
        <patternFill patternType="mediumGray">
          <fgColor theme="0" tint="-0.24994659260841701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9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ont>
        <color theme="0" tint="-0.499984740745262"/>
      </font>
      <fill>
        <patternFill patternType="none">
          <bgColor auto="1"/>
        </patternFill>
      </fill>
    </dxf>
    <dxf>
      <font>
        <color theme="0"/>
      </font>
      <fill>
        <patternFill>
          <fgColor theme="2"/>
          <bgColor theme="2"/>
        </patternFill>
      </fill>
    </dxf>
    <dxf>
      <fill>
        <patternFill patternType="mediumGray">
          <fgColor theme="0" tint="-0.24994659260841701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9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217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26" fmlaLink="$K$4" horiz="1" max="100" min="1" page="0"/>
</file>

<file path=xl/ctrlProps/ctrlProp2.xml><?xml version="1.0" encoding="utf-8"?>
<formControlPr xmlns="http://schemas.microsoft.com/office/spreadsheetml/2009/9/main" objectType="CheckBox" checked="Checked" fmlaLink="display_weekend" lockText="1" noThreeD="1"/>
</file>

<file path=xl/ctrlProps/ctrlProp3.xml><?xml version="1.0" encoding="utf-8"?>
<formControlPr xmlns="http://schemas.microsoft.com/office/spreadsheetml/2009/9/main" objectType="CheckBox" checked="Checked" fmlaLink="display_overdue" lockText="1" noThreeD="1"/>
</file>

<file path=xl/ctrlProps/ctrlProp4.xml><?xml version="1.0" encoding="utf-8"?>
<formControlPr xmlns="http://schemas.microsoft.com/office/spreadsheetml/2009/9/main" objectType="CheckBox" checked="Checked" fmlaLink="display_team_colors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#&#35373;&#23450;!C4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12460;&#12531;&#12488;&#12481;&#12515;&#12540;&#12488;!B1"/><Relationship Id="rId1" Type="http://schemas.openxmlformats.org/officeDocument/2006/relationships/hyperlink" Target="#&#12460;&#12531;&#12488;&#12481;&#12515;&#12540;&#12488;!A1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</xdr:row>
          <xdr:rowOff>205740</xdr:rowOff>
        </xdr:from>
        <xdr:to>
          <xdr:col>29</xdr:col>
          <xdr:colOff>7620</xdr:colOff>
          <xdr:row>3</xdr:row>
          <xdr:rowOff>190500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48</xdr:col>
      <xdr:colOff>129540</xdr:colOff>
      <xdr:row>1</xdr:row>
      <xdr:rowOff>0</xdr:rowOff>
    </xdr:from>
    <xdr:to>
      <xdr:col>54</xdr:col>
      <xdr:colOff>0</xdr:colOff>
      <xdr:row>2</xdr:row>
      <xdr:rowOff>0</xdr:rowOff>
    </xdr:to>
    <xdr:grpSp>
      <xdr:nvGrpSpPr>
        <xdr:cNvPr id="11" name="グループ化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14866620" y="228600"/>
          <a:ext cx="922020" cy="365760"/>
          <a:chOff x="10485120" y="266700"/>
          <a:chExt cx="922020" cy="365760"/>
        </a:xfrm>
      </xdr:grpSpPr>
      <xdr:sp macro="" textlink="">
        <xdr:nvSpPr>
          <xdr:cNvPr id="10" name="四角形: 角を丸くする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10485120" y="274320"/>
            <a:ext cx="922020" cy="350520"/>
          </a:xfrm>
          <a:prstGeom prst="round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kumimoji="1" lang="ja-JP" altLang="en-US" sz="1100" b="1"/>
              <a:t>設定</a:t>
            </a:r>
          </a:p>
        </xdr:txBody>
      </xdr:sp>
      <xdr:pic>
        <xdr:nvPicPr>
          <xdr:cNvPr id="9" name="グラフィックス 8" descr="歯車 1 つ 単色塗りつぶし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61320" y="266700"/>
            <a:ext cx="365760" cy="365760"/>
          </a:xfrm>
          <a:prstGeom prst="rect">
            <a:avLst/>
          </a:prstGeom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2</xdr:row>
          <xdr:rowOff>198120</xdr:rowOff>
        </xdr:from>
        <xdr:to>
          <xdr:col>9</xdr:col>
          <xdr:colOff>53340</xdr:colOff>
          <xdr:row>3</xdr:row>
          <xdr:rowOff>220980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休日・祝日の表示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4</xdr:row>
          <xdr:rowOff>0</xdr:rowOff>
        </xdr:from>
        <xdr:to>
          <xdr:col>9</xdr:col>
          <xdr:colOff>53340</xdr:colOff>
          <xdr:row>5</xdr:row>
          <xdr:rowOff>68580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期限切れの表示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5</xdr:row>
          <xdr:rowOff>76200</xdr:rowOff>
        </xdr:from>
        <xdr:to>
          <xdr:col>9</xdr:col>
          <xdr:colOff>53340</xdr:colOff>
          <xdr:row>6</xdr:row>
          <xdr:rowOff>99060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メンバー色分の表示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556260</xdr:colOff>
      <xdr:row>1</xdr:row>
      <xdr:rowOff>22860</xdr:rowOff>
    </xdr:from>
    <xdr:to>
      <xdr:col>16</xdr:col>
      <xdr:colOff>137160</xdr:colOff>
      <xdr:row>2</xdr:row>
      <xdr:rowOff>7620</xdr:rowOff>
    </xdr:to>
    <xdr:grpSp>
      <xdr:nvGrpSpPr>
        <xdr:cNvPr id="7" name="グループ化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14874240" y="251460"/>
          <a:ext cx="922020" cy="350520"/>
          <a:chOff x="11468100" y="228600"/>
          <a:chExt cx="922020" cy="350520"/>
        </a:xfrm>
      </xdr:grpSpPr>
      <xdr:sp macro="" textlink="">
        <xdr:nvSpPr>
          <xdr:cNvPr id="3" name="四角形: 角を丸くする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11468100" y="228600"/>
            <a:ext cx="922020" cy="350520"/>
          </a:xfrm>
          <a:prstGeom prst="round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kumimoji="1" lang="ja-JP" altLang="en-US" sz="1100" b="1"/>
              <a:t>戻る</a:t>
            </a:r>
          </a:p>
        </xdr:txBody>
      </xdr:sp>
      <xdr:pic>
        <xdr:nvPicPr>
          <xdr:cNvPr id="6" name="グラフィックス 5" descr="戻る 単色塗りつぶし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1536680" y="228600"/>
            <a:ext cx="342900" cy="3429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Nova">
      <a:dk1>
        <a:srgbClr val="172144"/>
      </a:dk1>
      <a:lt1>
        <a:srgbClr val="FFFFFF"/>
      </a:lt1>
      <a:dk2>
        <a:srgbClr val="D4F579"/>
      </a:dk2>
      <a:lt2>
        <a:srgbClr val="40D492"/>
      </a:lt2>
      <a:accent1>
        <a:srgbClr val="FED161"/>
      </a:accent1>
      <a:accent2>
        <a:srgbClr val="FE1684"/>
      </a:accent2>
      <a:accent3>
        <a:srgbClr val="FF5B94"/>
      </a:accent3>
      <a:accent4>
        <a:srgbClr val="8441A4"/>
      </a:accent4>
      <a:accent5>
        <a:srgbClr val="6EE2F5"/>
      </a:accent5>
      <a:accent6>
        <a:srgbClr val="6454F0"/>
      </a:accent6>
      <a:hlink>
        <a:srgbClr val="2F8299"/>
      </a:hlink>
      <a:folHlink>
        <a:srgbClr val="8C8C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18451-BE7F-4257-A68C-72C7347113F0}">
  <dimension ref="A1:BB31"/>
  <sheetViews>
    <sheetView showGridLines="0" tabSelected="1" workbookViewId="0">
      <selection activeCell="B1" sqref="B1"/>
    </sheetView>
  </sheetViews>
  <sheetFormatPr defaultRowHeight="18" x14ac:dyDescent="0.45"/>
  <cols>
    <col min="1" max="1" width="4.3984375" customWidth="1"/>
    <col min="2" max="2" width="20.09765625" customWidth="1"/>
    <col min="3" max="3" width="1.8984375" customWidth="1"/>
    <col min="4" max="4" width="23.5" customWidth="1"/>
    <col min="5" max="5" width="13.59765625" customWidth="1"/>
    <col min="6" max="6" width="9.69921875" customWidth="1"/>
    <col min="7" max="7" width="10.59765625" style="16" customWidth="1"/>
    <col min="8" max="8" width="9.296875" style="16" customWidth="1"/>
    <col min="9" max="9" width="10.59765625" style="16" customWidth="1"/>
    <col min="10" max="54" width="2.296875" customWidth="1"/>
  </cols>
  <sheetData>
    <row r="1" spans="1:54" x14ac:dyDescent="0.45">
      <c r="A1" s="1"/>
      <c r="B1" s="2"/>
      <c r="C1" s="2"/>
      <c r="D1" s="2"/>
      <c r="E1" s="2"/>
      <c r="F1" s="2"/>
      <c r="G1" s="15"/>
      <c r="H1" s="15"/>
    </row>
    <row r="2" spans="1:54" ht="28.8" x14ac:dyDescent="0.7">
      <c r="A2" s="2"/>
      <c r="B2" s="4" t="str">
        <f>設定!C6</f>
        <v>バルセロナ広報活動</v>
      </c>
      <c r="C2" s="4"/>
      <c r="D2" s="4"/>
      <c r="E2" s="2"/>
      <c r="F2" s="2"/>
      <c r="W2" s="41" t="s">
        <v>43</v>
      </c>
      <c r="AE2" s="30" t="s">
        <v>15</v>
      </c>
    </row>
    <row r="3" spans="1:54" x14ac:dyDescent="0.45">
      <c r="A3" s="2"/>
      <c r="B3" s="2"/>
      <c r="C3" s="2"/>
      <c r="D3" s="2"/>
      <c r="E3" s="2"/>
      <c r="F3" s="2"/>
      <c r="G3" s="15"/>
      <c r="H3" s="15"/>
    </row>
    <row r="4" spans="1:54" x14ac:dyDescent="0.45">
      <c r="A4" s="2"/>
      <c r="B4" s="3" t="str">
        <f>設定!B8</f>
        <v>作成者</v>
      </c>
      <c r="C4" s="3"/>
      <c r="D4" s="2" t="str">
        <f>設定!C8</f>
        <v>リオネル・メッシ</v>
      </c>
      <c r="F4" s="2"/>
      <c r="G4" s="15"/>
      <c r="H4" s="15"/>
      <c r="K4" s="12">
        <v>1</v>
      </c>
    </row>
    <row r="5" spans="1:54" ht="14.4" customHeight="1" x14ac:dyDescent="0.45">
      <c r="A5" s="2"/>
      <c r="B5" s="3" t="str">
        <f>設定!B10</f>
        <v>プロジェクト開始日</v>
      </c>
      <c r="C5" s="3"/>
      <c r="D5" s="13">
        <f>設定!C10</f>
        <v>44227</v>
      </c>
      <c r="F5" s="13"/>
      <c r="G5" s="15"/>
      <c r="H5" s="15"/>
      <c r="K5" s="43">
        <f>IF(display_weekend,D5-WEEKDAY(D5,3)+(K4-1),WORKDAY.INTL(D5-WEEKDAY(D5,3)+(K4-1)-1,1,weekend,holidays))</f>
        <v>44221</v>
      </c>
      <c r="L5" s="43">
        <f t="shared" ref="L5:BB5" si="0">IF(display_weekend,K5+1,WORKDAY.INTL(K5,1,weekend,holidays))</f>
        <v>44222</v>
      </c>
      <c r="M5" s="43">
        <f t="shared" si="0"/>
        <v>44223</v>
      </c>
      <c r="N5" s="43">
        <f t="shared" si="0"/>
        <v>44224</v>
      </c>
      <c r="O5" s="43">
        <f t="shared" si="0"/>
        <v>44225</v>
      </c>
      <c r="P5" s="43">
        <f t="shared" si="0"/>
        <v>44226</v>
      </c>
      <c r="Q5" s="43">
        <f t="shared" si="0"/>
        <v>44227</v>
      </c>
      <c r="R5" s="43">
        <f t="shared" si="0"/>
        <v>44228</v>
      </c>
      <c r="S5" s="43">
        <f t="shared" si="0"/>
        <v>44229</v>
      </c>
      <c r="T5" s="43">
        <f t="shared" si="0"/>
        <v>44230</v>
      </c>
      <c r="U5" s="43">
        <f t="shared" si="0"/>
        <v>44231</v>
      </c>
      <c r="V5" s="43">
        <f t="shared" si="0"/>
        <v>44232</v>
      </c>
      <c r="W5" s="43">
        <f t="shared" si="0"/>
        <v>44233</v>
      </c>
      <c r="X5" s="43">
        <f t="shared" si="0"/>
        <v>44234</v>
      </c>
      <c r="Y5" s="43">
        <f t="shared" si="0"/>
        <v>44235</v>
      </c>
      <c r="Z5" s="43">
        <f t="shared" si="0"/>
        <v>44236</v>
      </c>
      <c r="AA5" s="43">
        <f t="shared" si="0"/>
        <v>44237</v>
      </c>
      <c r="AB5" s="43">
        <f t="shared" si="0"/>
        <v>44238</v>
      </c>
      <c r="AC5" s="43">
        <f t="shared" si="0"/>
        <v>44239</v>
      </c>
      <c r="AD5" s="43">
        <f t="shared" si="0"/>
        <v>44240</v>
      </c>
      <c r="AE5" s="43">
        <f t="shared" si="0"/>
        <v>44241</v>
      </c>
      <c r="AF5" s="43">
        <f t="shared" si="0"/>
        <v>44242</v>
      </c>
      <c r="AG5" s="43">
        <f t="shared" si="0"/>
        <v>44243</v>
      </c>
      <c r="AH5" s="43">
        <f t="shared" si="0"/>
        <v>44244</v>
      </c>
      <c r="AI5" s="43">
        <f t="shared" si="0"/>
        <v>44245</v>
      </c>
      <c r="AJ5" s="43">
        <f t="shared" si="0"/>
        <v>44246</v>
      </c>
      <c r="AK5" s="43">
        <f t="shared" si="0"/>
        <v>44247</v>
      </c>
      <c r="AL5" s="43">
        <f t="shared" si="0"/>
        <v>44248</v>
      </c>
      <c r="AM5" s="43">
        <f t="shared" si="0"/>
        <v>44249</v>
      </c>
      <c r="AN5" s="43">
        <f t="shared" si="0"/>
        <v>44250</v>
      </c>
      <c r="AO5" s="43">
        <f t="shared" si="0"/>
        <v>44251</v>
      </c>
      <c r="AP5" s="43">
        <f t="shared" si="0"/>
        <v>44252</v>
      </c>
      <c r="AQ5" s="43">
        <f t="shared" si="0"/>
        <v>44253</v>
      </c>
      <c r="AR5" s="43">
        <f t="shared" si="0"/>
        <v>44254</v>
      </c>
      <c r="AS5" s="43">
        <f t="shared" si="0"/>
        <v>44255</v>
      </c>
      <c r="AT5" s="43">
        <f t="shared" si="0"/>
        <v>44256</v>
      </c>
      <c r="AU5" s="43">
        <f t="shared" si="0"/>
        <v>44257</v>
      </c>
      <c r="AV5" s="43">
        <f t="shared" si="0"/>
        <v>44258</v>
      </c>
      <c r="AW5" s="43">
        <f t="shared" si="0"/>
        <v>44259</v>
      </c>
      <c r="AX5" s="43">
        <f t="shared" si="0"/>
        <v>44260</v>
      </c>
      <c r="AY5" s="43">
        <f t="shared" si="0"/>
        <v>44261</v>
      </c>
      <c r="AZ5" s="43">
        <f t="shared" si="0"/>
        <v>44262</v>
      </c>
      <c r="BA5" s="43">
        <f t="shared" si="0"/>
        <v>44263</v>
      </c>
      <c r="BB5" s="43">
        <f t="shared" si="0"/>
        <v>44264</v>
      </c>
    </row>
    <row r="6" spans="1:54" x14ac:dyDescent="0.45">
      <c r="A6" s="2"/>
      <c r="B6" s="5"/>
      <c r="C6" s="5"/>
      <c r="D6" s="5"/>
      <c r="E6" s="2"/>
      <c r="F6" s="2"/>
      <c r="G6" s="15"/>
      <c r="H6" s="15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</row>
    <row r="7" spans="1:54" x14ac:dyDescent="0.45">
      <c r="A7" s="2"/>
      <c r="B7" s="2"/>
      <c r="C7" s="2"/>
      <c r="D7" s="2"/>
      <c r="E7" s="2"/>
      <c r="F7" s="2"/>
      <c r="G7" s="15"/>
      <c r="H7" s="15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</row>
    <row r="8" spans="1:54" s="7" customFormat="1" ht="18.899999999999999" customHeight="1" x14ac:dyDescent="0.45">
      <c r="A8" s="6"/>
      <c r="B8" s="14" t="s">
        <v>4</v>
      </c>
      <c r="C8" s="14"/>
      <c r="D8" s="14" t="s">
        <v>20</v>
      </c>
      <c r="E8" s="14" t="s">
        <v>3</v>
      </c>
      <c r="F8" s="14" t="s">
        <v>12</v>
      </c>
      <c r="G8" s="17" t="s">
        <v>14</v>
      </c>
      <c r="H8" s="28" t="s">
        <v>16</v>
      </c>
      <c r="I8" s="28" t="s">
        <v>13</v>
      </c>
      <c r="J8" s="29"/>
      <c r="K8" s="19" t="str">
        <f>LEFT(TEXT(K5,"aaa"),1)</f>
        <v>月</v>
      </c>
      <c r="L8" s="19" t="str">
        <f t="shared" ref="L8:BB8" si="1">LEFT(TEXT(L5,"aaa"),1)</f>
        <v>火</v>
      </c>
      <c r="M8" s="19" t="str">
        <f t="shared" si="1"/>
        <v>水</v>
      </c>
      <c r="N8" s="19" t="str">
        <f t="shared" si="1"/>
        <v>木</v>
      </c>
      <c r="O8" s="19" t="str">
        <f t="shared" si="1"/>
        <v>金</v>
      </c>
      <c r="P8" s="19" t="str">
        <f t="shared" si="1"/>
        <v>土</v>
      </c>
      <c r="Q8" s="19" t="str">
        <f t="shared" si="1"/>
        <v>日</v>
      </c>
      <c r="R8" s="19" t="str">
        <f t="shared" si="1"/>
        <v>月</v>
      </c>
      <c r="S8" s="19" t="str">
        <f t="shared" si="1"/>
        <v>火</v>
      </c>
      <c r="T8" s="19" t="str">
        <f t="shared" si="1"/>
        <v>水</v>
      </c>
      <c r="U8" s="19" t="str">
        <f t="shared" si="1"/>
        <v>木</v>
      </c>
      <c r="V8" s="19" t="str">
        <f t="shared" si="1"/>
        <v>金</v>
      </c>
      <c r="W8" s="19" t="str">
        <f t="shared" si="1"/>
        <v>土</v>
      </c>
      <c r="X8" s="19" t="str">
        <f t="shared" si="1"/>
        <v>日</v>
      </c>
      <c r="Y8" s="19" t="str">
        <f t="shared" si="1"/>
        <v>月</v>
      </c>
      <c r="Z8" s="19" t="str">
        <f t="shared" si="1"/>
        <v>火</v>
      </c>
      <c r="AA8" s="19" t="str">
        <f t="shared" si="1"/>
        <v>水</v>
      </c>
      <c r="AB8" s="19" t="str">
        <f t="shared" si="1"/>
        <v>木</v>
      </c>
      <c r="AC8" s="19" t="str">
        <f t="shared" si="1"/>
        <v>金</v>
      </c>
      <c r="AD8" s="19" t="str">
        <f t="shared" si="1"/>
        <v>土</v>
      </c>
      <c r="AE8" s="19" t="str">
        <f t="shared" si="1"/>
        <v>日</v>
      </c>
      <c r="AF8" s="19" t="str">
        <f t="shared" si="1"/>
        <v>月</v>
      </c>
      <c r="AG8" s="19" t="str">
        <f t="shared" si="1"/>
        <v>火</v>
      </c>
      <c r="AH8" s="19" t="str">
        <f t="shared" si="1"/>
        <v>水</v>
      </c>
      <c r="AI8" s="19" t="str">
        <f t="shared" si="1"/>
        <v>木</v>
      </c>
      <c r="AJ8" s="19" t="str">
        <f t="shared" si="1"/>
        <v>金</v>
      </c>
      <c r="AK8" s="19" t="str">
        <f t="shared" si="1"/>
        <v>土</v>
      </c>
      <c r="AL8" s="19" t="str">
        <f t="shared" si="1"/>
        <v>日</v>
      </c>
      <c r="AM8" s="19" t="str">
        <f t="shared" si="1"/>
        <v>月</v>
      </c>
      <c r="AN8" s="19" t="str">
        <f t="shared" si="1"/>
        <v>火</v>
      </c>
      <c r="AO8" s="19" t="str">
        <f t="shared" si="1"/>
        <v>水</v>
      </c>
      <c r="AP8" s="19" t="str">
        <f t="shared" si="1"/>
        <v>木</v>
      </c>
      <c r="AQ8" s="19" t="str">
        <f t="shared" si="1"/>
        <v>金</v>
      </c>
      <c r="AR8" s="19" t="str">
        <f t="shared" si="1"/>
        <v>土</v>
      </c>
      <c r="AS8" s="19" t="str">
        <f t="shared" si="1"/>
        <v>日</v>
      </c>
      <c r="AT8" s="19" t="str">
        <f t="shared" si="1"/>
        <v>月</v>
      </c>
      <c r="AU8" s="19" t="str">
        <f t="shared" si="1"/>
        <v>火</v>
      </c>
      <c r="AV8" s="19" t="str">
        <f t="shared" si="1"/>
        <v>水</v>
      </c>
      <c r="AW8" s="19" t="str">
        <f t="shared" si="1"/>
        <v>木</v>
      </c>
      <c r="AX8" s="19" t="str">
        <f t="shared" si="1"/>
        <v>金</v>
      </c>
      <c r="AY8" s="19" t="str">
        <f t="shared" si="1"/>
        <v>土</v>
      </c>
      <c r="AZ8" s="19" t="str">
        <f t="shared" si="1"/>
        <v>日</v>
      </c>
      <c r="BA8" s="19" t="str">
        <f t="shared" si="1"/>
        <v>月</v>
      </c>
      <c r="BB8" s="19" t="str">
        <f t="shared" si="1"/>
        <v>火</v>
      </c>
    </row>
    <row r="9" spans="1:54" x14ac:dyDescent="0.45">
      <c r="B9" s="8" t="s">
        <v>45</v>
      </c>
      <c r="C9" s="8"/>
      <c r="D9" s="40"/>
      <c r="E9" s="11"/>
      <c r="F9" s="27"/>
      <c r="G9" s="18"/>
      <c r="H9" s="31" t="str" cm="1">
        <f t="array" aca="1" ref="H9" ca="1">IFERROR(INDEX(B:B,ROW(INDIRECT(MID(_xlfn.FORMULATEXT(task_start),FIND("(",_xlfn.FORMULATEXT(task_start))+1,FIND(",",_xlfn.FORMULATEXT(task_start))-FIND("(",_xlfn.FORMULATEXT(task_start))-1)))),"")</f>
        <v/>
      </c>
      <c r="I9" s="18" t="str">
        <f t="shared" ref="I9:I28" ca="1" si="2">IFERROR(WORKDAY.INTL(task_start,task_workdays-1,weekend,holidays),"")</f>
        <v/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</row>
    <row r="10" spans="1:54" x14ac:dyDescent="0.45">
      <c r="B10" s="10" t="s">
        <v>5</v>
      </c>
      <c r="C10" s="10"/>
      <c r="D10" s="8" t="s">
        <v>24</v>
      </c>
      <c r="E10" s="11">
        <v>0.2</v>
      </c>
      <c r="F10" s="27">
        <v>10</v>
      </c>
      <c r="G10" s="18">
        <f>D5</f>
        <v>44227</v>
      </c>
      <c r="H10" s="31" t="str" cm="1">
        <f t="array" aca="1" ref="H10" ca="1">IFERROR(INDEX(B:B,ROW(INDIRECT(MID(_xlfn.FORMULATEXT(task_start),FIND("(",_xlfn.FORMULATEXT(task_start))+1,FIND(",",_xlfn.FORMULATEXT(task_start))-FIND("(",_xlfn.FORMULATEXT(task_start))-1)))),"")</f>
        <v/>
      </c>
      <c r="I10" s="18">
        <f t="shared" ca="1" si="2"/>
        <v>44239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</row>
    <row r="11" spans="1:54" x14ac:dyDescent="0.45">
      <c r="B11" s="10" t="s">
        <v>48</v>
      </c>
      <c r="C11" s="10"/>
      <c r="D11" s="8" t="s">
        <v>28</v>
      </c>
      <c r="E11" s="11">
        <v>0.4</v>
      </c>
      <c r="F11" s="27">
        <v>3</v>
      </c>
      <c r="G11" s="18">
        <f ca="1">WORKDAY.INTL(I10,1,weekend,holidays)</f>
        <v>44242</v>
      </c>
      <c r="H11" s="31" t="str" cm="1">
        <f t="array" aca="1" ref="H11" ca="1">IFERROR(INDEX(B:B,ROW(INDIRECT(MID(_xlfn.FORMULATEXT(task_start),FIND("(",_xlfn.FORMULATEXT(task_start))+1,FIND(",",_xlfn.FORMULATEXT(task_start))-FIND("(",_xlfn.FORMULATEXT(task_start))-1)))),"")</f>
        <v>タスク 1.1</v>
      </c>
      <c r="I11" s="18">
        <f t="shared" ca="1" si="2"/>
        <v>44244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</row>
    <row r="12" spans="1:54" x14ac:dyDescent="0.45">
      <c r="B12" s="10" t="s">
        <v>49</v>
      </c>
      <c r="C12" s="10"/>
      <c r="D12" s="8" t="s">
        <v>32</v>
      </c>
      <c r="E12" s="11">
        <v>0.3</v>
      </c>
      <c r="F12" s="27">
        <v>10</v>
      </c>
      <c r="G12" s="18">
        <f ca="1">WORKDAY.INTL(I11,1,weekend,holidays)</f>
        <v>44245</v>
      </c>
      <c r="H12" s="31" t="str" cm="1">
        <f t="array" aca="1" ref="H12" ca="1">IFERROR(INDEX(B:B,ROW(INDIRECT(MID(_xlfn.FORMULATEXT(task_start),FIND("(",_xlfn.FORMULATEXT(task_start))+1,FIND(",",_xlfn.FORMULATEXT(task_start))-FIND("(",_xlfn.FORMULATEXT(task_start))-1)))),"")</f>
        <v>タスク 1.2</v>
      </c>
      <c r="I12" s="18">
        <f t="shared" ca="1" si="2"/>
        <v>44259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x14ac:dyDescent="0.45">
      <c r="B13" s="10" t="s">
        <v>50</v>
      </c>
      <c r="C13" s="10"/>
      <c r="D13" s="8" t="s">
        <v>26</v>
      </c>
      <c r="E13" s="11">
        <v>0.2</v>
      </c>
      <c r="F13" s="27">
        <v>7</v>
      </c>
      <c r="G13" s="18">
        <f ca="1">WORKDAY.INTL(I12,1,weekend,holidays)</f>
        <v>44260</v>
      </c>
      <c r="H13" s="31" t="str" cm="1">
        <f t="array" aca="1" ref="H13" ca="1">IFERROR(INDEX(B:B,ROW(INDIRECT(MID(_xlfn.FORMULATEXT(task_start),FIND("(",_xlfn.FORMULATEXT(task_start))+1,FIND(",",_xlfn.FORMULATEXT(task_start))-FIND("(",_xlfn.FORMULATEXT(task_start))-1)))),"")</f>
        <v>タスク 1.3</v>
      </c>
      <c r="I13" s="18">
        <f t="shared" ca="1" si="2"/>
        <v>44270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 x14ac:dyDescent="0.45">
      <c r="B14" s="8" t="s">
        <v>46</v>
      </c>
      <c r="C14" s="8"/>
      <c r="D14" s="40"/>
      <c r="E14" s="11"/>
      <c r="F14" s="27"/>
      <c r="G14" s="18"/>
      <c r="H14" s="31" t="str" cm="1">
        <f t="array" aca="1" ref="H14" ca="1">IFERROR(INDEX(B:B,ROW(INDIRECT(MID(_xlfn.FORMULATEXT(task_start),FIND("(",_xlfn.FORMULATEXT(task_start))+1,FIND(",",_xlfn.FORMULATEXT(task_start))-FIND("(",_xlfn.FORMULATEXT(task_start))-1)))),"")</f>
        <v/>
      </c>
      <c r="I14" s="18" t="str">
        <f t="shared" ca="1" si="2"/>
        <v/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</row>
    <row r="15" spans="1:54" x14ac:dyDescent="0.45">
      <c r="B15" s="10" t="s">
        <v>51</v>
      </c>
      <c r="C15" s="10"/>
      <c r="D15" s="8" t="s">
        <v>36</v>
      </c>
      <c r="E15" s="11">
        <v>0.3</v>
      </c>
      <c r="F15" s="27">
        <v>8</v>
      </c>
      <c r="G15" s="18">
        <v>44234</v>
      </c>
      <c r="H15" s="31" t="str" cm="1">
        <f t="array" aca="1" ref="H15" ca="1">IFERROR(INDEX(B:B,ROW(INDIRECT(MID(_xlfn.FORMULATEXT(task_start),FIND("(",_xlfn.FORMULATEXT(task_start))+1,FIND(",",_xlfn.FORMULATEXT(task_start))-FIND("(",_xlfn.FORMULATEXT(task_start))-1)))),"")</f>
        <v/>
      </c>
      <c r="I15" s="18">
        <f t="shared" ca="1" si="2"/>
        <v>44244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</row>
    <row r="16" spans="1:54" x14ac:dyDescent="0.45">
      <c r="B16" s="10" t="s">
        <v>52</v>
      </c>
      <c r="C16" s="10"/>
      <c r="D16" s="8" t="s">
        <v>34</v>
      </c>
      <c r="E16" s="11">
        <v>0</v>
      </c>
      <c r="F16" s="27">
        <v>6</v>
      </c>
      <c r="G16" s="18">
        <f ca="1">WORKDAY.INTL(I15,1,weekend,holidays)</f>
        <v>44245</v>
      </c>
      <c r="H16" s="31" t="str" cm="1">
        <f t="array" aca="1" ref="H16" ca="1">IFERROR(INDEX(B:B,ROW(INDIRECT(MID(_xlfn.FORMULATEXT(task_start),FIND("(",_xlfn.FORMULATEXT(task_start))+1,FIND(",",_xlfn.FORMULATEXT(task_start))-FIND("(",_xlfn.FORMULATEXT(task_start))-1)))),"")</f>
        <v>タスク 2.1</v>
      </c>
      <c r="I16" s="18">
        <f t="shared" ca="1" si="2"/>
        <v>44253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</row>
    <row r="17" spans="2:54" x14ac:dyDescent="0.45">
      <c r="B17" s="10" t="s">
        <v>53</v>
      </c>
      <c r="C17" s="10"/>
      <c r="D17" s="8" t="s">
        <v>38</v>
      </c>
      <c r="E17" s="11">
        <v>0</v>
      </c>
      <c r="F17" s="27">
        <v>4</v>
      </c>
      <c r="G17" s="18">
        <v>44242</v>
      </c>
      <c r="H17" s="31" t="str" cm="1">
        <f t="array" aca="1" ref="H17" ca="1">IFERROR(INDEX(B:B,ROW(INDIRECT(MID(_xlfn.FORMULATEXT(task_start),FIND("(",_xlfn.FORMULATEXT(task_start))+1,FIND(",",_xlfn.FORMULATEXT(task_start))-FIND("(",_xlfn.FORMULATEXT(task_start))-1)))),"")</f>
        <v/>
      </c>
      <c r="I17" s="18">
        <f t="shared" ca="1" si="2"/>
        <v>44245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</row>
    <row r="18" spans="2:54" x14ac:dyDescent="0.45">
      <c r="B18" s="10" t="s">
        <v>54</v>
      </c>
      <c r="C18" s="10"/>
      <c r="D18" s="8" t="s">
        <v>40</v>
      </c>
      <c r="E18" s="11">
        <v>0</v>
      </c>
      <c r="F18" s="27">
        <v>7</v>
      </c>
      <c r="G18" s="18">
        <v>44252</v>
      </c>
      <c r="H18" s="31" t="str" cm="1">
        <f t="array" aca="1" ref="H18" ca="1">IFERROR(INDEX(B:B,ROW(INDIRECT(MID(_xlfn.FORMULATEXT(task_start),FIND("(",_xlfn.FORMULATEXT(task_start))+1,FIND(",",_xlfn.FORMULATEXT(task_start))-FIND("(",_xlfn.FORMULATEXT(task_start))-1)))),"")</f>
        <v/>
      </c>
      <c r="I18" s="18">
        <f t="shared" ca="1" si="2"/>
        <v>44260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</row>
    <row r="19" spans="2:54" x14ac:dyDescent="0.45">
      <c r="B19" s="8" t="s">
        <v>47</v>
      </c>
      <c r="C19" s="8"/>
      <c r="D19" s="40"/>
      <c r="E19" s="11"/>
      <c r="F19" s="27"/>
      <c r="G19" s="18"/>
      <c r="H19" s="31" t="str" cm="1">
        <f t="array" aca="1" ref="H19" ca="1">IFERROR(INDEX(B:B,ROW(INDIRECT(MID(_xlfn.FORMULATEXT(task_start),FIND("(",_xlfn.FORMULATEXT(task_start))+1,FIND(",",_xlfn.FORMULATEXT(task_start))-FIND("(",_xlfn.FORMULATEXT(task_start))-1)))),"")</f>
        <v/>
      </c>
      <c r="I19" s="18" t="str">
        <f t="shared" ca="1" si="2"/>
        <v/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</row>
    <row r="20" spans="2:54" x14ac:dyDescent="0.45">
      <c r="B20" s="10" t="s">
        <v>55</v>
      </c>
      <c r="C20" s="10"/>
      <c r="D20" s="8" t="s">
        <v>36</v>
      </c>
      <c r="E20" s="11">
        <v>0.2</v>
      </c>
      <c r="F20" s="27">
        <v>8</v>
      </c>
      <c r="G20" s="18">
        <v>44242</v>
      </c>
      <c r="H20" s="31" t="str" cm="1">
        <f t="array" aca="1" ref="H20" ca="1">IFERROR(INDEX(B:B,ROW(INDIRECT(MID(_xlfn.FORMULATEXT(task_start),FIND("(",_xlfn.FORMULATEXT(task_start))+1,FIND(",",_xlfn.FORMULATEXT(task_start))-FIND("(",_xlfn.FORMULATEXT(task_start))-1)))),"")</f>
        <v/>
      </c>
      <c r="I20" s="18">
        <f t="shared" ca="1" si="2"/>
        <v>44252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</row>
    <row r="21" spans="2:54" x14ac:dyDescent="0.45">
      <c r="B21" s="10" t="s">
        <v>56</v>
      </c>
      <c r="C21" s="10"/>
      <c r="D21" s="8" t="s">
        <v>34</v>
      </c>
      <c r="E21" s="11">
        <v>0</v>
      </c>
      <c r="F21" s="27">
        <v>6</v>
      </c>
      <c r="G21" s="18">
        <f ca="1">WORKDAY.INTL(I20,1,weekend,holidays)</f>
        <v>44253</v>
      </c>
      <c r="H21" s="31" t="str" cm="1">
        <f t="array" aca="1" ref="H21" ca="1">IFERROR(INDEX(B:B,ROW(INDIRECT(MID(_xlfn.FORMULATEXT(task_start),FIND("(",_xlfn.FORMULATEXT(task_start))+1,FIND(",",_xlfn.FORMULATEXT(task_start))-FIND("(",_xlfn.FORMULATEXT(task_start))-1)))),"")</f>
        <v>タスク 3.1</v>
      </c>
      <c r="I21" s="18">
        <f t="shared" ca="1" si="2"/>
        <v>44260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</row>
    <row r="22" spans="2:54" x14ac:dyDescent="0.45">
      <c r="B22" s="10" t="s">
        <v>57</v>
      </c>
      <c r="C22" s="10"/>
      <c r="D22" s="8" t="s">
        <v>38</v>
      </c>
      <c r="E22" s="11">
        <v>0</v>
      </c>
      <c r="F22" s="27">
        <v>10</v>
      </c>
      <c r="G22" s="18">
        <v>44259</v>
      </c>
      <c r="H22" s="31" t="str" cm="1">
        <f t="array" aca="1" ref="H22" ca="1">IFERROR(INDEX(B:B,ROW(INDIRECT(MID(_xlfn.FORMULATEXT(task_start),FIND("(",_xlfn.FORMULATEXT(task_start))+1,FIND(",",_xlfn.FORMULATEXT(task_start))-FIND("(",_xlfn.FORMULATEXT(task_start))-1)))),"")</f>
        <v/>
      </c>
      <c r="I22" s="18">
        <f t="shared" ca="1" si="2"/>
        <v>44272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</row>
    <row r="23" spans="2:54" x14ac:dyDescent="0.45">
      <c r="B23" s="10" t="s">
        <v>58</v>
      </c>
      <c r="C23" s="10"/>
      <c r="D23" s="8" t="s">
        <v>40</v>
      </c>
      <c r="E23" s="11">
        <v>0</v>
      </c>
      <c r="F23" s="27">
        <v>7</v>
      </c>
      <c r="G23" s="18">
        <v>44275</v>
      </c>
      <c r="H23" s="31" t="str" cm="1">
        <f t="array" aca="1" ref="H23" ca="1">IFERROR(INDEX(B:B,ROW(INDIRECT(MID(_xlfn.FORMULATEXT(task_start),FIND("(",_xlfn.FORMULATEXT(task_start))+1,FIND(",",_xlfn.FORMULATEXT(task_start))-FIND("(",_xlfn.FORMULATEXT(task_start))-1)))),"")</f>
        <v/>
      </c>
      <c r="I23" s="18">
        <f t="shared" ca="1" si="2"/>
        <v>44284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</row>
    <row r="24" spans="2:54" x14ac:dyDescent="0.45">
      <c r="B24" s="8" t="s">
        <v>59</v>
      </c>
      <c r="C24" s="8"/>
      <c r="D24" s="40"/>
      <c r="E24" s="11"/>
      <c r="F24" s="27"/>
      <c r="G24" s="18"/>
      <c r="H24" s="31" t="str" cm="1">
        <f t="array" aca="1" ref="H24" ca="1">IFERROR(INDEX(B:B,ROW(INDIRECT(MID(_xlfn.FORMULATEXT(task_start),FIND("(",_xlfn.FORMULATEXT(task_start))+1,FIND(",",_xlfn.FORMULATEXT(task_start))-FIND("(",_xlfn.FORMULATEXT(task_start))-1)))),"")</f>
        <v/>
      </c>
      <c r="I24" s="18" t="str">
        <f t="shared" ca="1" si="2"/>
        <v/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</row>
    <row r="25" spans="2:54" x14ac:dyDescent="0.45">
      <c r="B25" s="10" t="s">
        <v>60</v>
      </c>
      <c r="C25" s="10"/>
      <c r="D25" s="8" t="s">
        <v>26</v>
      </c>
      <c r="E25" s="11">
        <v>0.2</v>
      </c>
      <c r="F25" s="27">
        <v>8</v>
      </c>
      <c r="G25" s="18">
        <f ca="1">WORKDAY.INTL(I23,1,weekend,holidays)</f>
        <v>44285</v>
      </c>
      <c r="H25" s="31" t="str" cm="1">
        <f t="array" aca="1" ref="H25" ca="1">IFERROR(INDEX(B:B,ROW(INDIRECT(MID(_xlfn.FORMULATEXT(task_start),FIND("(",_xlfn.FORMULATEXT(task_start))+1,FIND(",",_xlfn.FORMULATEXT(task_start))-FIND("(",_xlfn.FORMULATEXT(task_start))-1)))),"")</f>
        <v>タスク 3.4</v>
      </c>
      <c r="I25" s="18">
        <f t="shared" ca="1" si="2"/>
        <v>44294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</row>
    <row r="26" spans="2:54" x14ac:dyDescent="0.45">
      <c r="B26" s="10" t="s">
        <v>61</v>
      </c>
      <c r="C26" s="10"/>
      <c r="D26" s="8" t="s">
        <v>30</v>
      </c>
      <c r="E26" s="11">
        <v>0</v>
      </c>
      <c r="F26" s="27">
        <v>6</v>
      </c>
      <c r="G26" s="18">
        <f ca="1">WORKDAY.INTL(I25,1,weekend,holidays)</f>
        <v>44295</v>
      </c>
      <c r="H26" s="31" t="str" cm="1">
        <f t="array" aca="1" ref="H26" ca="1">IFERROR(INDEX(B:B,ROW(INDIRECT(MID(_xlfn.FORMULATEXT(task_start),FIND("(",_xlfn.FORMULATEXT(task_start))+1,FIND(",",_xlfn.FORMULATEXT(task_start))-FIND("(",_xlfn.FORMULATEXT(task_start))-1)))),"")</f>
        <v>タスク 4.1</v>
      </c>
      <c r="I26" s="18">
        <f t="shared" ca="1" si="2"/>
        <v>44302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</row>
    <row r="27" spans="2:54" x14ac:dyDescent="0.45">
      <c r="B27" s="10" t="s">
        <v>62</v>
      </c>
      <c r="C27" s="10"/>
      <c r="D27" s="8" t="s">
        <v>32</v>
      </c>
      <c r="E27" s="11">
        <v>0</v>
      </c>
      <c r="F27" s="27">
        <v>15</v>
      </c>
      <c r="G27" s="18">
        <f ca="1">WORKDAY.INTL(G26,1,weekend,holidays)</f>
        <v>44298</v>
      </c>
      <c r="H27" s="31" t="str" cm="1">
        <f t="array" aca="1" ref="H27" ca="1">IFERROR(INDEX(B:B,ROW(INDIRECT(MID(_xlfn.FORMULATEXT(task_start),FIND("(",_xlfn.FORMULATEXT(task_start))+1,FIND(",",_xlfn.FORMULATEXT(task_start))-FIND("(",_xlfn.FORMULATEXT(task_start))-1)))),"")</f>
        <v>タスク 4.2</v>
      </c>
      <c r="I27" s="18">
        <f t="shared" ca="1" si="2"/>
        <v>44316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</row>
    <row r="28" spans="2:54" x14ac:dyDescent="0.45">
      <c r="B28" s="10" t="s">
        <v>63</v>
      </c>
      <c r="C28" s="10"/>
      <c r="D28" s="8" t="s">
        <v>24</v>
      </c>
      <c r="E28" s="11">
        <v>0</v>
      </c>
      <c r="F28" s="27">
        <v>7</v>
      </c>
      <c r="G28" s="18">
        <v>44275</v>
      </c>
      <c r="H28" s="31" t="str" cm="1">
        <f t="array" aca="1" ref="H28" ca="1">IFERROR(INDEX(B:B,ROW(INDIRECT(MID(_xlfn.FORMULATEXT(task_start),FIND("(",_xlfn.FORMULATEXT(task_start))+1,FIND(",",_xlfn.FORMULATEXT(task_start))-FIND("(",_xlfn.FORMULATEXT(task_start))-1)))),"")</f>
        <v/>
      </c>
      <c r="I28" s="18">
        <f t="shared" ca="1" si="2"/>
        <v>44284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</row>
    <row r="31" spans="2:54" ht="19.8" x14ac:dyDescent="0.45"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</row>
  </sheetData>
  <mergeCells count="45">
    <mergeCell ref="P5:P7"/>
    <mergeCell ref="K5:K7"/>
    <mergeCell ref="L5:L7"/>
    <mergeCell ref="M5:M7"/>
    <mergeCell ref="N5:N7"/>
    <mergeCell ref="O5:O7"/>
    <mergeCell ref="AB5:AB7"/>
    <mergeCell ref="Q5:Q7"/>
    <mergeCell ref="R5:R7"/>
    <mergeCell ref="S5:S7"/>
    <mergeCell ref="T5:T7"/>
    <mergeCell ref="U5:U7"/>
    <mergeCell ref="V5:V7"/>
    <mergeCell ref="W5:W7"/>
    <mergeCell ref="X5:X7"/>
    <mergeCell ref="Y5:Y7"/>
    <mergeCell ref="Z5:Z7"/>
    <mergeCell ref="AA5:AA7"/>
    <mergeCell ref="AN5:AN7"/>
    <mergeCell ref="AC5:AC7"/>
    <mergeCell ref="AD5:AD7"/>
    <mergeCell ref="AE5:AE7"/>
    <mergeCell ref="AF5:AF7"/>
    <mergeCell ref="AG5:AG7"/>
    <mergeCell ref="AH5:AH7"/>
    <mergeCell ref="AI5:AI7"/>
    <mergeCell ref="AJ5:AJ7"/>
    <mergeCell ref="AK5:AK7"/>
    <mergeCell ref="AL5:AL7"/>
    <mergeCell ref="AM5:AM7"/>
    <mergeCell ref="AO5:AO7"/>
    <mergeCell ref="AP5:AP7"/>
    <mergeCell ref="AQ5:AQ7"/>
    <mergeCell ref="AR5:AR7"/>
    <mergeCell ref="AS5:AS7"/>
    <mergeCell ref="AR31:BB31"/>
    <mergeCell ref="BA5:BA7"/>
    <mergeCell ref="BB5:BB7"/>
    <mergeCell ref="AU5:AU7"/>
    <mergeCell ref="AV5:AV7"/>
    <mergeCell ref="AW5:AW7"/>
    <mergeCell ref="AX5:AX7"/>
    <mergeCell ref="AY5:AY7"/>
    <mergeCell ref="AZ5:AZ7"/>
    <mergeCell ref="AT5:AT7"/>
  </mergeCells>
  <phoneticPr fontId="6" type="noConversion"/>
  <conditionalFormatting sqref="K9:BB18">
    <cfRule type="expression" priority="59" stopIfTrue="1">
      <formula>task_end=""</formula>
    </cfRule>
    <cfRule type="expression" priority="60" stopIfTrue="1">
      <formula>NOT(AND(date&gt;=task_start,date&lt;=task_end))</formula>
    </cfRule>
    <cfRule type="expression" dxfId="81" priority="61">
      <formula>IF(NETWORKDAYS.INTL(date,date,weekend,holidays)=1,date&lt;=WORKDAY.INTL(task_start,FLOOR(task_progress*task_workdays,1)-1,weekend,holidays),WORKDAY.INTL(date,-1,weekend,holidays)&lt;=WORKDAY.INTL(task_start,FLOOR(task_progress*task_workdays,1)-1,weekend,holidays))</formula>
    </cfRule>
    <cfRule type="expression" dxfId="80" priority="89">
      <formula>TRUE</formula>
    </cfRule>
  </conditionalFormatting>
  <conditionalFormatting sqref="E9:E18">
    <cfRule type="dataBar" priority="88">
      <dataBar>
        <cfvo type="num" val="0"/>
        <cfvo type="num" val="1"/>
        <color theme="0" tint="-0.249977111117893"/>
      </dataBar>
      <extLst>
        <ext xmlns:x14="http://schemas.microsoft.com/office/spreadsheetml/2009/9/main" uri="{B025F937-C7B1-47D3-B67F-A62EFF666E3E}">
          <x14:id>{C17B63AE-BE9F-4B10-82F3-BB3B1836501D}</x14:id>
        </ext>
      </extLst>
    </cfRule>
  </conditionalFormatting>
  <conditionalFormatting sqref="K5:BB18">
    <cfRule type="expression" dxfId="79" priority="58">
      <formula>date=TODAY()</formula>
    </cfRule>
  </conditionalFormatting>
  <conditionalFormatting sqref="K5:BB18">
    <cfRule type="expression" dxfId="78" priority="57">
      <formula>NETWORKDAYS.INTL(date,date,weekend,holidays)=0</formula>
    </cfRule>
  </conditionalFormatting>
  <conditionalFormatting sqref="K5:BB8">
    <cfRule type="expression" dxfId="77" priority="80">
      <formula>ISNUMBER(MATCH(date,holidays,0))</formula>
    </cfRule>
  </conditionalFormatting>
  <conditionalFormatting sqref="G9:H18">
    <cfRule type="expression" dxfId="76" priority="78">
      <formula>_xlfn.ISFORMULA(task_start)</formula>
    </cfRule>
  </conditionalFormatting>
  <conditionalFormatting sqref="K9:BA18">
    <cfRule type="expression" dxfId="75" priority="62">
      <formula>display_overdue*(date&lt;TODAY())</formula>
    </cfRule>
  </conditionalFormatting>
  <conditionalFormatting sqref="C9:C18">
    <cfRule type="expression" priority="66" stopIfTrue="1">
      <formula>task_assigned_to=""</formula>
    </cfRule>
  </conditionalFormatting>
  <conditionalFormatting sqref="K19:BB23">
    <cfRule type="expression" priority="31" stopIfTrue="1">
      <formula>task_end=""</formula>
    </cfRule>
    <cfRule type="expression" priority="32" stopIfTrue="1">
      <formula>NOT(AND(date&gt;=task_start,date&lt;=task_end))</formula>
    </cfRule>
    <cfRule type="expression" dxfId="74" priority="33">
      <formula>IF(NETWORKDAYS.INTL(date,date,weekend,holidays)=1,date&lt;=WORKDAY.INTL(task_start,FLOOR(task_progress*task_workdays,1)-1,weekend,holidays),WORKDAY.INTL(date,-1,weekend,holidays)&lt;=WORKDAY.INTL(task_start,FLOOR(task_progress*task_workdays,1)-1,weekend,holidays))</formula>
    </cfRule>
    <cfRule type="expression" dxfId="73" priority="56">
      <formula>TRUE</formula>
    </cfRule>
  </conditionalFormatting>
  <conditionalFormatting sqref="E19:E23">
    <cfRule type="dataBar" priority="55">
      <dataBar>
        <cfvo type="num" val="0"/>
        <cfvo type="num" val="1"/>
        <color theme="0" tint="-0.249977111117893"/>
      </dataBar>
      <extLst>
        <ext xmlns:x14="http://schemas.microsoft.com/office/spreadsheetml/2009/9/main" uri="{B025F937-C7B1-47D3-B67F-A62EFF666E3E}">
          <x14:id>{4954028F-9E2B-40B1-8DCB-0FB62FC89B89}</x14:id>
        </ext>
      </extLst>
    </cfRule>
  </conditionalFormatting>
  <conditionalFormatting sqref="K19:BB23">
    <cfRule type="expression" dxfId="72" priority="30">
      <formula>date=TODAY()</formula>
    </cfRule>
  </conditionalFormatting>
  <conditionalFormatting sqref="K19:BB23">
    <cfRule type="expression" dxfId="71" priority="29">
      <formula>NETWORKDAYS.INTL(date,date,weekend,holidays)=0</formula>
    </cfRule>
  </conditionalFormatting>
  <conditionalFormatting sqref="G19:H23">
    <cfRule type="expression" dxfId="70" priority="50">
      <formula>_xlfn.ISFORMULA(task_start)</formula>
    </cfRule>
  </conditionalFormatting>
  <conditionalFormatting sqref="K19:BA23">
    <cfRule type="expression" dxfId="69" priority="34">
      <formula>display_overdue*(date&lt;TODAY())</formula>
    </cfRule>
  </conditionalFormatting>
  <conditionalFormatting sqref="C19:C23">
    <cfRule type="expression" priority="38" stopIfTrue="1">
      <formula>task_assigned_to=""</formula>
    </cfRule>
  </conditionalFormatting>
  <conditionalFormatting sqref="K24:BB28">
    <cfRule type="expression" priority="3" stopIfTrue="1">
      <formula>task_end=""</formula>
    </cfRule>
    <cfRule type="expression" priority="4" stopIfTrue="1">
      <formula>NOT(AND(date&gt;=task_start,date&lt;=task_end))</formula>
    </cfRule>
    <cfRule type="expression" dxfId="68" priority="5">
      <formula>IF(NETWORKDAYS.INTL(date,date,weekend,holidays)=1,date&lt;=WORKDAY.INTL(task_start,FLOOR(task_progress*task_workdays,1)-1,weekend,holidays),WORKDAY.INTL(date,-1,weekend,holidays)&lt;=WORKDAY.INTL(task_start,FLOOR(task_progress*task_workdays,1)-1,weekend,holidays))</formula>
    </cfRule>
    <cfRule type="expression" dxfId="67" priority="28">
      <formula>TRUE</formula>
    </cfRule>
  </conditionalFormatting>
  <conditionalFormatting sqref="E24:E28">
    <cfRule type="dataBar" priority="27">
      <dataBar>
        <cfvo type="num" val="0"/>
        <cfvo type="num" val="1"/>
        <color theme="0" tint="-0.249977111117893"/>
      </dataBar>
      <extLst>
        <ext xmlns:x14="http://schemas.microsoft.com/office/spreadsheetml/2009/9/main" uri="{B025F937-C7B1-47D3-B67F-A62EFF666E3E}">
          <x14:id>{DFC3967C-FF0B-4284-8DD4-4E77187EF0B4}</x14:id>
        </ext>
      </extLst>
    </cfRule>
  </conditionalFormatting>
  <conditionalFormatting sqref="K24:BB28">
    <cfRule type="expression" dxfId="66" priority="2">
      <formula>date=TODAY()</formula>
    </cfRule>
  </conditionalFormatting>
  <conditionalFormatting sqref="K24:BB28">
    <cfRule type="expression" dxfId="65" priority="1">
      <formula>NETWORKDAYS.INTL(date,date,weekend,holidays)=0</formula>
    </cfRule>
  </conditionalFormatting>
  <conditionalFormatting sqref="G24:H28">
    <cfRule type="expression" dxfId="64" priority="22">
      <formula>_xlfn.ISFORMULA(task_start)</formula>
    </cfRule>
  </conditionalFormatting>
  <conditionalFormatting sqref="K24:BA28">
    <cfRule type="expression" dxfId="63" priority="6">
      <formula>display_overdue*(date&lt;TODAY())</formula>
    </cfRule>
  </conditionalFormatting>
  <conditionalFormatting sqref="C24:C28">
    <cfRule type="expression" priority="10" stopIfTrue="1">
      <formula>task_assigned_to=""</formula>
    </cfRule>
  </conditionalFormatting>
  <pageMargins left="0.7" right="0.7" top="0.75" bottom="0.75" header="0.3" footer="0.3"/>
  <pageSetup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9</xdr:col>
                    <xdr:colOff>160020</xdr:colOff>
                    <xdr:row>2</xdr:row>
                    <xdr:rowOff>205740</xdr:rowOff>
                  </from>
                  <to>
                    <xdr:col>29</xdr:col>
                    <xdr:colOff>7620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7</xdr:col>
                    <xdr:colOff>403860</xdr:colOff>
                    <xdr:row>2</xdr:row>
                    <xdr:rowOff>198120</xdr:rowOff>
                  </from>
                  <to>
                    <xdr:col>9</xdr:col>
                    <xdr:colOff>53340</xdr:colOff>
                    <xdr:row>3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7</xdr:col>
                    <xdr:colOff>403860</xdr:colOff>
                    <xdr:row>4</xdr:row>
                    <xdr:rowOff>0</xdr:rowOff>
                  </from>
                  <to>
                    <xdr:col>9</xdr:col>
                    <xdr:colOff>53340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Check Box 6">
              <controlPr defaultSize="0" autoFill="0" autoLine="0" autoPict="0">
                <anchor moveWithCells="1">
                  <from>
                    <xdr:col>7</xdr:col>
                    <xdr:colOff>403860</xdr:colOff>
                    <xdr:row>5</xdr:row>
                    <xdr:rowOff>76200</xdr:rowOff>
                  </from>
                  <to>
                    <xdr:col>9</xdr:col>
                    <xdr:colOff>53340</xdr:colOff>
                    <xdr:row>6</xdr:row>
                    <xdr:rowOff>99060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17B63AE-BE9F-4B10-82F3-BB3B1836501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E9:E18</xm:sqref>
        </x14:conditionalFormatting>
        <x14:conditionalFormatting xmlns:xm="http://schemas.microsoft.com/office/excel/2006/main">
          <x14:cfRule type="dataBar" id="{4954028F-9E2B-40B1-8DCB-0FB62FC89B8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E19:E23</xm:sqref>
        </x14:conditionalFormatting>
        <x14:conditionalFormatting xmlns:xm="http://schemas.microsoft.com/office/excel/2006/main">
          <x14:cfRule type="dataBar" id="{DFC3967C-FF0B-4284-8DD4-4E77187EF0B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E24:E28</xm:sqref>
        </x14:conditionalFormatting>
        <x14:conditionalFormatting xmlns:xm="http://schemas.microsoft.com/office/excel/2006/main">
          <x14:cfRule type="expression" priority="63" id="{D6101637-FEAF-422B-806B-98892D028333}">
            <xm:f>AND(display_team_colors,NOT(task_assigned_to=""),task_assigned_to=設定!$G$14)</xm:f>
            <x14:dxf>
              <fill>
                <patternFill>
                  <bgColor theme="1"/>
                </patternFill>
              </fill>
            </x14:dxf>
          </x14:cfRule>
          <x14:cfRule type="expression" priority="64" id="{FE29F963-2E44-45D8-96FD-620D2DC83EED}">
            <xm:f>AND(display_team_colors,NOT(task_assigned_to=""),task_assigned_to=設定!$G$15)</xm:f>
            <x14:dxf>
              <fill>
                <patternFill>
                  <bgColor theme="2"/>
                </patternFill>
              </fill>
            </x14:dxf>
          </x14:cfRule>
          <x14:cfRule type="expression" priority="65" id="{38D517D7-C908-4165-978E-693189D8688F}">
            <xm:f>AND(display_team_colors,NOT(task_assigned_to=""),task_assigned_to=設定!$G$16)</xm:f>
            <x14:dxf>
              <fill>
                <patternFill>
                  <bgColor theme="3"/>
                </patternFill>
              </fill>
            </x14:dxf>
          </x14:cfRule>
          <x14:cfRule type="expression" priority="76" id="{FC0B91AF-0571-452B-9CF2-AADB861FCE84}">
            <xm:f>AND(display_team_colors,NOT(task_assigned_to=""),task_assigned_to=設定!$G$17)</xm:f>
            <x14:dxf>
              <fill>
                <patternFill>
                  <bgColor theme="4"/>
                </patternFill>
              </fill>
            </x14:dxf>
          </x14:cfRule>
          <x14:cfRule type="expression" priority="77" id="{7E38FAA8-74C0-4A98-B973-5A855D938103}">
            <xm:f>AND(display_team_colors,NOT(task_assigned_to=""),task_assigned_to=設定!$G$18)</xm:f>
            <x14:dxf>
              <fill>
                <patternFill>
                  <bgColor theme="5"/>
                </patternFill>
              </fill>
            </x14:dxf>
          </x14:cfRule>
          <x14:cfRule type="expression" priority="79" id="{86608C45-1381-4E13-A351-9DE683184B5A}">
            <xm:f>AND(display_team_colors,NOT(task_assigned_to=""),task_assigned_to=設定!$G$19)</xm:f>
            <x14:dxf>
              <fill>
                <patternFill>
                  <bgColor theme="6"/>
                </patternFill>
              </fill>
            </x14:dxf>
          </x14:cfRule>
          <x14:cfRule type="expression" priority="82" id="{FD4E64B1-3D0A-4C73-A7F9-097104E81E0D}">
            <xm:f>AND(display_team_colors,NOT(task_assigned_to=""),task_assigned_to=設定!$G$20)</xm:f>
            <x14:dxf>
              <fill>
                <patternFill>
                  <bgColor theme="7"/>
                </patternFill>
              </fill>
            </x14:dxf>
          </x14:cfRule>
          <x14:cfRule type="expression" priority="86" id="{FFB97749-31B2-48AD-B368-B7C352223B60}">
            <xm:f>AND(display_team_colors,NOT(task_assigned_to=""),task_assigned_to=設定!$G$21)</xm:f>
            <x14:dxf>
              <fill>
                <patternFill>
                  <bgColor theme="8"/>
                </patternFill>
              </fill>
            </x14:dxf>
          </x14:cfRule>
          <x14:cfRule type="expression" priority="87" id="{69A88391-F5F6-4BD1-A596-A106D1AA6C48}">
            <xm:f>AND(display_team_colors,NOT(task_assigned_to=""),task_assigned_to=設定!$G$22)</xm:f>
            <x14:dxf>
              <fill>
                <patternFill>
                  <bgColor theme="9"/>
                </patternFill>
              </fill>
            </x14:dxf>
          </x14:cfRule>
          <xm:sqref>K9:BB18</xm:sqref>
        </x14:conditionalFormatting>
        <x14:conditionalFormatting xmlns:xm="http://schemas.microsoft.com/office/excel/2006/main">
          <x14:cfRule type="expression" priority="67" id="{DE5290B3-9117-4B3F-A1AE-9E89425EB449}">
            <xm:f>task_assigned_to=設定!$G$14</xm:f>
            <x14:dxf>
              <fill>
                <patternFill>
                  <bgColor theme="1"/>
                </patternFill>
              </fill>
            </x14:dxf>
          </x14:cfRule>
          <x14:cfRule type="expression" priority="68" id="{64F854F9-A38E-4D07-AAB0-7804B9736D79}">
            <xm:f>task_assigned_to=設定!$G$15</xm:f>
            <x14:dxf>
              <fill>
                <patternFill>
                  <bgColor theme="2"/>
                </patternFill>
              </fill>
            </x14:dxf>
          </x14:cfRule>
          <x14:cfRule type="expression" priority="69" id="{7F76B079-3FCE-4945-8706-3A3E95773811}">
            <xm:f>task_assigned_to=設定!$G$16</xm:f>
            <x14:dxf>
              <fill>
                <patternFill>
                  <bgColor theme="3"/>
                </patternFill>
              </fill>
            </x14:dxf>
          </x14:cfRule>
          <x14:cfRule type="expression" priority="70" id="{9C59F8EF-DDD8-447F-8B68-16866485BF11}">
            <xm:f>task_assigned_to=設定!$G$17</xm:f>
            <x14:dxf>
              <fill>
                <patternFill>
                  <bgColor theme="4"/>
                </patternFill>
              </fill>
            </x14:dxf>
          </x14:cfRule>
          <x14:cfRule type="expression" priority="71" id="{D967E72F-0444-4B8F-9C64-E069E02F3F95}">
            <xm:f>task_assigned_to=設定!$G$18</xm:f>
            <x14:dxf>
              <fill>
                <patternFill>
                  <bgColor theme="5"/>
                </patternFill>
              </fill>
            </x14:dxf>
          </x14:cfRule>
          <x14:cfRule type="expression" priority="72" id="{CE905BC0-348E-4121-8672-825497F035A0}">
            <xm:f>task_assigned_to=設定!$G$19</xm:f>
            <x14:dxf>
              <fill>
                <patternFill>
                  <bgColor theme="6"/>
                </patternFill>
              </fill>
            </x14:dxf>
          </x14:cfRule>
          <x14:cfRule type="expression" priority="73" id="{B2CBC9F7-528D-4CFC-8897-F0A6A6CC1F43}">
            <xm:f>task_assigned_to=設定!$G$20</xm:f>
            <x14:dxf>
              <fill>
                <patternFill>
                  <bgColor theme="7"/>
                </patternFill>
              </fill>
            </x14:dxf>
          </x14:cfRule>
          <x14:cfRule type="expression" priority="74" id="{F32C3204-888D-4148-BC47-81FF9891FE0B}">
            <xm:f>task_assigned_to=設定!$G$21</xm:f>
            <x14:dxf>
              <fill>
                <patternFill>
                  <bgColor theme="8"/>
                </patternFill>
              </fill>
            </x14:dxf>
          </x14:cfRule>
          <x14:cfRule type="expression" priority="75" id="{D120DDC4-5B68-4D45-92C8-8E57C42397B6}">
            <xm:f>task_assigned_to=設定!$G$22</xm:f>
            <x14:dxf>
              <fill>
                <patternFill>
                  <bgColor theme="9"/>
                </patternFill>
              </fill>
            </x14:dxf>
          </x14:cfRule>
          <xm:sqref>C9:C18</xm:sqref>
        </x14:conditionalFormatting>
        <x14:conditionalFormatting xmlns:xm="http://schemas.microsoft.com/office/excel/2006/main">
          <x14:cfRule type="expression" priority="35" id="{AE2DACE1-A8FE-4726-A590-1121AF3E8CAE}">
            <xm:f>AND(display_team_colors,NOT(task_assigned_to=""),task_assigned_to=設定!$G$14)</xm:f>
            <x14:dxf>
              <fill>
                <patternFill>
                  <bgColor theme="1"/>
                </patternFill>
              </fill>
            </x14:dxf>
          </x14:cfRule>
          <x14:cfRule type="expression" priority="36" id="{9AAACA6F-995C-4939-9A44-6ED5CCF8509A}">
            <xm:f>AND(display_team_colors,NOT(task_assigned_to=""),task_assigned_to=設定!$G$15)</xm:f>
            <x14:dxf>
              <fill>
                <patternFill>
                  <bgColor theme="2"/>
                </patternFill>
              </fill>
            </x14:dxf>
          </x14:cfRule>
          <x14:cfRule type="expression" priority="37" id="{74307747-8125-4452-9F31-F0A1ED6FB2E9}">
            <xm:f>AND(display_team_colors,NOT(task_assigned_to=""),task_assigned_to=設定!$G$16)</xm:f>
            <x14:dxf>
              <fill>
                <patternFill>
                  <bgColor theme="3"/>
                </patternFill>
              </fill>
            </x14:dxf>
          </x14:cfRule>
          <x14:cfRule type="expression" priority="48" id="{6EC7A760-5D0C-405A-B41A-562C192B3CF9}">
            <xm:f>AND(display_team_colors,NOT(task_assigned_to=""),task_assigned_to=設定!$G$17)</xm:f>
            <x14:dxf>
              <fill>
                <patternFill>
                  <bgColor theme="4"/>
                </patternFill>
              </fill>
            </x14:dxf>
          </x14:cfRule>
          <x14:cfRule type="expression" priority="49" id="{205C618C-C8E2-446A-8ED9-372ECF2C710F}">
            <xm:f>AND(display_team_colors,NOT(task_assigned_to=""),task_assigned_to=設定!$G$18)</xm:f>
            <x14:dxf>
              <fill>
                <patternFill>
                  <bgColor theme="5"/>
                </patternFill>
              </fill>
            </x14:dxf>
          </x14:cfRule>
          <x14:cfRule type="expression" priority="51" id="{95591DC7-48BC-4C21-9494-75CD715D58E5}">
            <xm:f>AND(display_team_colors,NOT(task_assigned_to=""),task_assigned_to=設定!$G$19)</xm:f>
            <x14:dxf>
              <fill>
                <patternFill>
                  <bgColor theme="6"/>
                </patternFill>
              </fill>
            </x14:dxf>
          </x14:cfRule>
          <x14:cfRule type="expression" priority="52" id="{CD5B4436-1CF8-4B4C-8EBF-782F62E90EBC}">
            <xm:f>AND(display_team_colors,NOT(task_assigned_to=""),task_assigned_to=設定!$G$20)</xm:f>
            <x14:dxf>
              <fill>
                <patternFill>
                  <bgColor theme="7"/>
                </patternFill>
              </fill>
            </x14:dxf>
          </x14:cfRule>
          <x14:cfRule type="expression" priority="53" id="{303D3F15-4A25-4FDA-A0F8-437FD99D0207}">
            <xm:f>AND(display_team_colors,NOT(task_assigned_to=""),task_assigned_to=設定!$G$21)</xm:f>
            <x14:dxf>
              <fill>
                <patternFill>
                  <bgColor theme="8"/>
                </patternFill>
              </fill>
            </x14:dxf>
          </x14:cfRule>
          <x14:cfRule type="expression" priority="54" id="{C891E7F0-9842-4814-839E-5B227E49C19C}">
            <xm:f>AND(display_team_colors,NOT(task_assigned_to=""),task_assigned_to=設定!$G$22)</xm:f>
            <x14:dxf>
              <fill>
                <patternFill>
                  <bgColor theme="9"/>
                </patternFill>
              </fill>
            </x14:dxf>
          </x14:cfRule>
          <xm:sqref>K19:BB23</xm:sqref>
        </x14:conditionalFormatting>
        <x14:conditionalFormatting xmlns:xm="http://schemas.microsoft.com/office/excel/2006/main">
          <x14:cfRule type="expression" priority="39" id="{DFC57420-913A-435B-AD12-B7A7980F9BEB}">
            <xm:f>task_assigned_to=設定!$G$14</xm:f>
            <x14:dxf>
              <fill>
                <patternFill>
                  <bgColor theme="1"/>
                </patternFill>
              </fill>
            </x14:dxf>
          </x14:cfRule>
          <x14:cfRule type="expression" priority="40" id="{E516EECE-F8E9-4DBE-BBE7-E972A68B4A51}">
            <xm:f>task_assigned_to=設定!$G$15</xm:f>
            <x14:dxf>
              <fill>
                <patternFill>
                  <bgColor theme="2"/>
                </patternFill>
              </fill>
            </x14:dxf>
          </x14:cfRule>
          <x14:cfRule type="expression" priority="41" id="{45FED8E4-37D2-4E82-B72E-45B488852AA1}">
            <xm:f>task_assigned_to=設定!$G$16</xm:f>
            <x14:dxf>
              <fill>
                <patternFill>
                  <bgColor theme="3"/>
                </patternFill>
              </fill>
            </x14:dxf>
          </x14:cfRule>
          <x14:cfRule type="expression" priority="42" id="{30B72C0A-5783-44F3-87E8-9F71574DE852}">
            <xm:f>task_assigned_to=設定!$G$17</xm:f>
            <x14:dxf>
              <fill>
                <patternFill>
                  <bgColor theme="4"/>
                </patternFill>
              </fill>
            </x14:dxf>
          </x14:cfRule>
          <x14:cfRule type="expression" priority="43" id="{4D1838C2-6EAF-448B-A674-66284BA16C20}">
            <xm:f>task_assigned_to=設定!$G$18</xm:f>
            <x14:dxf>
              <fill>
                <patternFill>
                  <bgColor theme="5"/>
                </patternFill>
              </fill>
            </x14:dxf>
          </x14:cfRule>
          <x14:cfRule type="expression" priority="44" id="{08743A03-3707-438D-AEBF-39CBF74168CB}">
            <xm:f>task_assigned_to=設定!$G$19</xm:f>
            <x14:dxf>
              <fill>
                <patternFill>
                  <bgColor theme="6"/>
                </patternFill>
              </fill>
            </x14:dxf>
          </x14:cfRule>
          <x14:cfRule type="expression" priority="45" id="{0C8B7E23-A1EC-4F85-A1D2-C3B979A1F6C9}">
            <xm:f>task_assigned_to=設定!$G$20</xm:f>
            <x14:dxf>
              <fill>
                <patternFill>
                  <bgColor theme="7"/>
                </patternFill>
              </fill>
            </x14:dxf>
          </x14:cfRule>
          <x14:cfRule type="expression" priority="46" id="{B654A79C-3B50-4F82-849B-1F6D2D7611F8}">
            <xm:f>task_assigned_to=設定!$G$21</xm:f>
            <x14:dxf>
              <fill>
                <patternFill>
                  <bgColor theme="8"/>
                </patternFill>
              </fill>
            </x14:dxf>
          </x14:cfRule>
          <x14:cfRule type="expression" priority="47" id="{B54F1713-043A-48DD-B35C-D2A819022D7D}">
            <xm:f>task_assigned_to=設定!$G$22</xm:f>
            <x14:dxf>
              <fill>
                <patternFill>
                  <bgColor theme="9"/>
                </patternFill>
              </fill>
            </x14:dxf>
          </x14:cfRule>
          <xm:sqref>C19:C23</xm:sqref>
        </x14:conditionalFormatting>
        <x14:conditionalFormatting xmlns:xm="http://schemas.microsoft.com/office/excel/2006/main">
          <x14:cfRule type="expression" priority="7" id="{1CFF137F-D475-4A6B-9863-131F308044F8}">
            <xm:f>AND(display_team_colors,NOT(task_assigned_to=""),task_assigned_to=設定!$G$14)</xm:f>
            <x14:dxf>
              <fill>
                <patternFill>
                  <bgColor theme="1"/>
                </patternFill>
              </fill>
            </x14:dxf>
          </x14:cfRule>
          <x14:cfRule type="expression" priority="8" id="{98BB3CEE-A7AA-4569-9CDE-206E60933EB0}">
            <xm:f>AND(display_team_colors,NOT(task_assigned_to=""),task_assigned_to=設定!$G$15)</xm:f>
            <x14:dxf>
              <fill>
                <patternFill>
                  <bgColor theme="2"/>
                </patternFill>
              </fill>
            </x14:dxf>
          </x14:cfRule>
          <x14:cfRule type="expression" priority="9" id="{A7750878-BE0C-408F-9F96-5BC33046CD42}">
            <xm:f>AND(display_team_colors,NOT(task_assigned_to=""),task_assigned_to=設定!$G$16)</xm:f>
            <x14:dxf>
              <fill>
                <patternFill>
                  <bgColor theme="3"/>
                </patternFill>
              </fill>
            </x14:dxf>
          </x14:cfRule>
          <x14:cfRule type="expression" priority="20" id="{21FB7DDC-FD63-4349-A033-2D09D6D0FE18}">
            <xm:f>AND(display_team_colors,NOT(task_assigned_to=""),task_assigned_to=設定!$G$17)</xm:f>
            <x14:dxf>
              <fill>
                <patternFill>
                  <bgColor theme="4"/>
                </patternFill>
              </fill>
            </x14:dxf>
          </x14:cfRule>
          <x14:cfRule type="expression" priority="21" id="{7EDE5FE7-4C28-4184-93B7-2BFA0A01F1AD}">
            <xm:f>AND(display_team_colors,NOT(task_assigned_to=""),task_assigned_to=設定!$G$18)</xm:f>
            <x14:dxf>
              <fill>
                <patternFill>
                  <bgColor theme="5"/>
                </patternFill>
              </fill>
            </x14:dxf>
          </x14:cfRule>
          <x14:cfRule type="expression" priority="23" id="{87469CBE-F1F7-4B04-8311-4A7B625544E2}">
            <xm:f>AND(display_team_colors,NOT(task_assigned_to=""),task_assigned_to=設定!$G$19)</xm:f>
            <x14:dxf>
              <fill>
                <patternFill>
                  <bgColor theme="6"/>
                </patternFill>
              </fill>
            </x14:dxf>
          </x14:cfRule>
          <x14:cfRule type="expression" priority="24" id="{3E79B581-0858-4F03-867D-2C9E6A98AC1C}">
            <xm:f>AND(display_team_colors,NOT(task_assigned_to=""),task_assigned_to=設定!$G$20)</xm:f>
            <x14:dxf>
              <fill>
                <patternFill>
                  <bgColor theme="7"/>
                </patternFill>
              </fill>
            </x14:dxf>
          </x14:cfRule>
          <x14:cfRule type="expression" priority="25" id="{2F312E87-AE8A-4AD0-B2A1-328C48177E94}">
            <xm:f>AND(display_team_colors,NOT(task_assigned_to=""),task_assigned_to=設定!$G$21)</xm:f>
            <x14:dxf>
              <fill>
                <patternFill>
                  <bgColor theme="8"/>
                </patternFill>
              </fill>
            </x14:dxf>
          </x14:cfRule>
          <x14:cfRule type="expression" priority="26" id="{860F4795-EFB6-486E-8333-6B40E07AF60A}">
            <xm:f>AND(display_team_colors,NOT(task_assigned_to=""),task_assigned_to=設定!$G$22)</xm:f>
            <x14:dxf>
              <fill>
                <patternFill>
                  <bgColor theme="9"/>
                </patternFill>
              </fill>
            </x14:dxf>
          </x14:cfRule>
          <xm:sqref>K24:BB28</xm:sqref>
        </x14:conditionalFormatting>
        <x14:conditionalFormatting xmlns:xm="http://schemas.microsoft.com/office/excel/2006/main">
          <x14:cfRule type="expression" priority="11" id="{DC69F533-C882-4F01-8A0E-6D34C8A68E41}">
            <xm:f>task_assigned_to=設定!$G$14</xm:f>
            <x14:dxf>
              <fill>
                <patternFill>
                  <bgColor theme="1"/>
                </patternFill>
              </fill>
            </x14:dxf>
          </x14:cfRule>
          <x14:cfRule type="expression" priority="12" id="{071725F1-FEA0-4467-94E4-C5690F983BB2}">
            <xm:f>task_assigned_to=設定!$G$15</xm:f>
            <x14:dxf>
              <fill>
                <patternFill>
                  <bgColor theme="2"/>
                </patternFill>
              </fill>
            </x14:dxf>
          </x14:cfRule>
          <x14:cfRule type="expression" priority="13" id="{626E1A8C-7D47-4047-A9EA-355ED9A14BF2}">
            <xm:f>task_assigned_to=設定!$G$16</xm:f>
            <x14:dxf>
              <fill>
                <patternFill>
                  <bgColor theme="3"/>
                </patternFill>
              </fill>
            </x14:dxf>
          </x14:cfRule>
          <x14:cfRule type="expression" priority="14" id="{62E4210C-9431-4DAD-95E4-74957791301B}">
            <xm:f>task_assigned_to=設定!$G$17</xm:f>
            <x14:dxf>
              <fill>
                <patternFill>
                  <bgColor theme="4"/>
                </patternFill>
              </fill>
            </x14:dxf>
          </x14:cfRule>
          <x14:cfRule type="expression" priority="15" id="{96985D10-A854-4756-B7AA-711C0D45C4EA}">
            <xm:f>task_assigned_to=設定!$G$18</xm:f>
            <x14:dxf>
              <fill>
                <patternFill>
                  <bgColor theme="5"/>
                </patternFill>
              </fill>
            </x14:dxf>
          </x14:cfRule>
          <x14:cfRule type="expression" priority="16" id="{94480FD4-C1F6-4B38-99A4-1E4502117159}">
            <xm:f>task_assigned_to=設定!$G$19</xm:f>
            <x14:dxf>
              <fill>
                <patternFill>
                  <bgColor theme="6"/>
                </patternFill>
              </fill>
            </x14:dxf>
          </x14:cfRule>
          <x14:cfRule type="expression" priority="17" id="{92931B62-F4B3-44D3-AD0A-D9F6C1CCB84B}">
            <xm:f>task_assigned_to=設定!$G$20</xm:f>
            <x14:dxf>
              <fill>
                <patternFill>
                  <bgColor theme="7"/>
                </patternFill>
              </fill>
            </x14:dxf>
          </x14:cfRule>
          <x14:cfRule type="expression" priority="18" id="{320FABCD-5F42-49A3-B5BA-DE42A570D96E}">
            <xm:f>task_assigned_to=設定!$G$21</xm:f>
            <x14:dxf>
              <fill>
                <patternFill>
                  <bgColor theme="8"/>
                </patternFill>
              </fill>
            </x14:dxf>
          </x14:cfRule>
          <x14:cfRule type="expression" priority="19" id="{E1053A5F-2B3C-4E93-A22B-3B4DEC266D25}">
            <xm:f>task_assigned_to=設定!$G$22</xm:f>
            <x14:dxf>
              <fill>
                <patternFill>
                  <bgColor theme="9"/>
                </patternFill>
              </fill>
            </x14:dxf>
          </x14:cfRule>
          <xm:sqref>C24:C28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15DFAE-E2FC-43C3-88DA-2E081A18ABE9}">
          <x14:formula1>
            <xm:f>OFFSET(設定!$G$14,,,COUNTA(設定!$G$14:$G$33))</xm:f>
          </x14:formula1>
          <xm:sqref>D9:D28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70366-8BA3-4B11-B86F-62A6B95647F7}">
  <dimension ref="B2:G27"/>
  <sheetViews>
    <sheetView workbookViewId="0">
      <selection activeCell="C4" sqref="C4"/>
    </sheetView>
  </sheetViews>
  <sheetFormatPr defaultRowHeight="18" x14ac:dyDescent="0.45"/>
  <cols>
    <col min="2" max="2" width="21.296875" customWidth="1"/>
    <col min="3" max="3" width="30" bestFit="1" customWidth="1"/>
    <col min="5" max="5" width="26" customWidth="1"/>
    <col min="6" max="6" width="1.69921875" customWidth="1"/>
    <col min="7" max="7" width="29.69921875" customWidth="1"/>
  </cols>
  <sheetData>
    <row r="2" spans="2:7" ht="28.8" x14ac:dyDescent="0.7">
      <c r="B2" s="4" t="s">
        <v>6</v>
      </c>
    </row>
    <row r="4" spans="2:7" x14ac:dyDescent="0.45">
      <c r="B4" s="22" t="s">
        <v>7</v>
      </c>
      <c r="E4" s="22" t="s">
        <v>17</v>
      </c>
      <c r="F4" s="22"/>
    </row>
    <row r="6" spans="2:7" x14ac:dyDescent="0.45">
      <c r="B6" s="34" t="s">
        <v>0</v>
      </c>
      <c r="C6" s="20" t="s">
        <v>44</v>
      </c>
      <c r="E6" s="36" t="s">
        <v>18</v>
      </c>
      <c r="F6" s="36"/>
      <c r="G6" s="33" t="b">
        <v>1</v>
      </c>
    </row>
    <row r="7" spans="2:7" x14ac:dyDescent="0.45">
      <c r="B7" s="35"/>
      <c r="E7" s="37"/>
      <c r="F7" s="37"/>
      <c r="G7" s="32"/>
    </row>
    <row r="8" spans="2:7" x14ac:dyDescent="0.45">
      <c r="B8" s="34" t="s">
        <v>1</v>
      </c>
      <c r="C8" s="20" t="s">
        <v>25</v>
      </c>
      <c r="E8" s="36" t="s">
        <v>19</v>
      </c>
      <c r="F8" s="36"/>
      <c r="G8" s="33" t="b">
        <v>1</v>
      </c>
    </row>
    <row r="9" spans="2:7" x14ac:dyDescent="0.45">
      <c r="B9" s="35"/>
    </row>
    <row r="10" spans="2:7" x14ac:dyDescent="0.45">
      <c r="B10" s="34" t="s">
        <v>2</v>
      </c>
      <c r="C10" s="21">
        <v>44227</v>
      </c>
      <c r="E10" s="36" t="s">
        <v>42</v>
      </c>
      <c r="F10" s="36"/>
      <c r="G10" s="33" t="b">
        <v>1</v>
      </c>
    </row>
    <row r="12" spans="2:7" x14ac:dyDescent="0.45">
      <c r="B12" s="22" t="s">
        <v>8</v>
      </c>
      <c r="E12" s="22" t="s">
        <v>21</v>
      </c>
      <c r="F12" s="22"/>
    </row>
    <row r="14" spans="2:7" x14ac:dyDescent="0.45">
      <c r="B14" s="34" t="s">
        <v>9</v>
      </c>
      <c r="C14" s="23" t="s">
        <v>10</v>
      </c>
      <c r="E14" s="36" t="s">
        <v>22</v>
      </c>
      <c r="F14" s="36"/>
      <c r="G14" s="33" t="str">
        <f>IF(C8="","",C8)</f>
        <v>リオネル・メッシ</v>
      </c>
    </row>
    <row r="15" spans="2:7" x14ac:dyDescent="0.45">
      <c r="B15" s="35"/>
      <c r="E15" s="34" t="s">
        <v>23</v>
      </c>
      <c r="F15" s="34"/>
      <c r="G15" s="38" t="s">
        <v>27</v>
      </c>
    </row>
    <row r="16" spans="2:7" x14ac:dyDescent="0.45">
      <c r="B16" s="34" t="s">
        <v>11</v>
      </c>
      <c r="C16" s="24">
        <v>44189</v>
      </c>
      <c r="G16" s="39" t="s">
        <v>31</v>
      </c>
    </row>
    <row r="17" spans="3:7" x14ac:dyDescent="0.45">
      <c r="C17" s="25">
        <v>44197</v>
      </c>
      <c r="G17" s="39" t="s">
        <v>29</v>
      </c>
    </row>
    <row r="18" spans="3:7" x14ac:dyDescent="0.45">
      <c r="C18" s="25">
        <v>44198</v>
      </c>
      <c r="G18" s="39" t="s">
        <v>33</v>
      </c>
    </row>
    <row r="19" spans="3:7" x14ac:dyDescent="0.45">
      <c r="C19" s="25">
        <v>44199</v>
      </c>
      <c r="G19" s="39" t="s">
        <v>35</v>
      </c>
    </row>
    <row r="20" spans="3:7" x14ac:dyDescent="0.45">
      <c r="C20" s="25">
        <v>44207</v>
      </c>
      <c r="G20" s="39" t="s">
        <v>37</v>
      </c>
    </row>
    <row r="21" spans="3:7" x14ac:dyDescent="0.45">
      <c r="C21" s="25">
        <v>44238</v>
      </c>
      <c r="G21" s="39" t="s">
        <v>39</v>
      </c>
    </row>
    <row r="22" spans="3:7" x14ac:dyDescent="0.45">
      <c r="C22" s="25">
        <v>44250</v>
      </c>
      <c r="G22" s="39" t="s">
        <v>41</v>
      </c>
    </row>
    <row r="23" spans="3:7" x14ac:dyDescent="0.45">
      <c r="C23" s="25">
        <v>44275</v>
      </c>
    </row>
    <row r="24" spans="3:7" x14ac:dyDescent="0.45">
      <c r="C24" s="25"/>
    </row>
    <row r="25" spans="3:7" x14ac:dyDescent="0.45">
      <c r="C25" s="25"/>
    </row>
    <row r="26" spans="3:7" x14ac:dyDescent="0.45">
      <c r="C26" s="25"/>
    </row>
    <row r="27" spans="3:7" x14ac:dyDescent="0.45">
      <c r="C27" s="26"/>
    </row>
  </sheetData>
  <phoneticPr fontId="11"/>
  <conditionalFormatting sqref="F14:F22">
    <cfRule type="expression" priority="1" stopIfTrue="1">
      <formula>team_member=""</formula>
    </cfRule>
  </conditionalFormatting>
  <conditionalFormatting sqref="F14">
    <cfRule type="expression" dxfId="8" priority="2">
      <formula>TRUE</formula>
    </cfRule>
  </conditionalFormatting>
  <conditionalFormatting sqref="F15">
    <cfRule type="expression" dxfId="7" priority="3">
      <formula>TRUE</formula>
    </cfRule>
  </conditionalFormatting>
  <conditionalFormatting sqref="F16">
    <cfRule type="expression" dxfId="6" priority="4">
      <formula>TRUE</formula>
    </cfRule>
  </conditionalFormatting>
  <conditionalFormatting sqref="F17">
    <cfRule type="expression" dxfId="5" priority="5">
      <formula>TRUE</formula>
    </cfRule>
  </conditionalFormatting>
  <conditionalFormatting sqref="F18">
    <cfRule type="expression" dxfId="4" priority="6">
      <formula>TRUE</formula>
    </cfRule>
  </conditionalFormatting>
  <conditionalFormatting sqref="F19">
    <cfRule type="expression" dxfId="3" priority="7">
      <formula>TRUE</formula>
    </cfRule>
  </conditionalFormatting>
  <conditionalFormatting sqref="F20">
    <cfRule type="expression" dxfId="2" priority="8">
      <formula>TRUE</formula>
    </cfRule>
  </conditionalFormatting>
  <conditionalFormatting sqref="F21">
    <cfRule type="expression" dxfId="1" priority="9">
      <formula>TRUE</formula>
    </cfRule>
  </conditionalFormatting>
  <conditionalFormatting sqref="F22">
    <cfRule type="expression" dxfId="0" priority="10">
      <formula>TRUE</formula>
    </cfRule>
  </conditionalFormatting>
  <dataValidations count="1">
    <dataValidation allowBlank="1" showInputMessage="1" showErrorMessage="1" promptTitle="入力に関する注意" prompt="0が営業日、1が休日_x000a_月曜日から日曜日で並べます。" sqref="C14" xr:uid="{6D6C43F3-9AD1-491E-8EE2-F80F5C2470E8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11</vt:i4>
      </vt:variant>
    </vt:vector>
  </HeadingPairs>
  <TitlesOfParts>
    <vt:vector size="13" baseType="lpstr">
      <vt:lpstr>ガントチャート</vt:lpstr>
      <vt:lpstr>設定</vt:lpstr>
      <vt:lpstr>ガントチャート!date</vt:lpstr>
      <vt:lpstr>display_overdue</vt:lpstr>
      <vt:lpstr>display_team_colors</vt:lpstr>
      <vt:lpstr>display_weekend</vt:lpstr>
      <vt:lpstr>ガントチャート!task_assigned_to</vt:lpstr>
      <vt:lpstr>ガントチャート!task_end</vt:lpstr>
      <vt:lpstr>ガントチャート!task_progress</vt:lpstr>
      <vt:lpstr>ガントチャート!task_start</vt:lpstr>
      <vt:lpstr>ガントチャート!task_workdays</vt:lpstr>
      <vt:lpstr>設定!team_member</vt:lpstr>
      <vt:lpstr>weekend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theof</dc:creator>
  <cp:lastModifiedBy>林田大平</cp:lastModifiedBy>
  <dcterms:created xsi:type="dcterms:W3CDTF">2020-12-15T11:48:12Z</dcterms:created>
  <dcterms:modified xsi:type="dcterms:W3CDTF">2021-02-07T04:32:13Z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6b54bff3-e5c7-4b25-8a3f-89c98f68eb5c</vt:lpwstr>
  </property>
</Properties>
</file>